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Ekamut 31.12.2025\"/>
    </mc:Choice>
  </mc:AlternateContent>
  <xr:revisionPtr revIDLastSave="0" documentId="13_ncr:1_{2D998BEE-B911-4F4D-910D-BD1B867862C1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Ekamut!$A$1:$BZ$20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7" i="15" l="1"/>
  <c r="W7" i="15" l="1"/>
  <c r="X7" i="15"/>
  <c r="Q7" i="15"/>
  <c r="AF6" i="15"/>
  <c r="BZ8" i="15"/>
  <c r="BZ9" i="15"/>
  <c r="BZ10" i="15"/>
  <c r="BZ11" i="15"/>
  <c r="BZ12" i="15"/>
  <c r="BZ13" i="15"/>
  <c r="BZ14" i="15"/>
  <c r="BZ15" i="15"/>
  <c r="BZ16" i="15"/>
  <c r="BZ17" i="15"/>
  <c r="BZ7" i="15"/>
  <c r="BO8" i="15"/>
  <c r="BO9" i="15"/>
  <c r="BO10" i="15"/>
  <c r="BO11" i="15"/>
  <c r="BO12" i="15"/>
  <c r="BO13" i="15"/>
  <c r="BO14" i="15"/>
  <c r="BO15" i="15"/>
  <c r="BO16" i="15"/>
  <c r="BO17" i="15"/>
  <c r="BO7" i="15"/>
  <c r="BG8" i="15"/>
  <c r="BG9" i="15"/>
  <c r="BG10" i="15"/>
  <c r="BG11" i="15"/>
  <c r="BG12" i="15"/>
  <c r="BG13" i="15"/>
  <c r="BG14" i="15"/>
  <c r="BG15" i="15"/>
  <c r="BG16" i="15"/>
  <c r="BG17" i="15"/>
  <c r="BG7" i="15"/>
  <c r="AY8" i="15"/>
  <c r="AY9" i="15"/>
  <c r="AY10" i="15"/>
  <c r="AY11" i="15"/>
  <c r="AY12" i="15"/>
  <c r="AY13" i="15"/>
  <c r="AY14" i="15"/>
  <c r="AY15" i="15"/>
  <c r="AY16" i="15"/>
  <c r="AY17" i="15"/>
  <c r="AY7" i="15"/>
  <c r="AQ8" i="15"/>
  <c r="AQ9" i="15"/>
  <c r="AQ10" i="15"/>
  <c r="AQ11" i="15"/>
  <c r="AQ12" i="15"/>
  <c r="AQ13" i="15"/>
  <c r="AQ14" i="15"/>
  <c r="AQ15" i="15"/>
  <c r="AQ16" i="15"/>
  <c r="AQ17" i="15"/>
  <c r="AQ7" i="15"/>
  <c r="AI8" i="15"/>
  <c r="AI9" i="15"/>
  <c r="AI10" i="15"/>
  <c r="AI11" i="15"/>
  <c r="AI12" i="15"/>
  <c r="AI13" i="15"/>
  <c r="AI14" i="15"/>
  <c r="AI15" i="15"/>
  <c r="AI16" i="15"/>
  <c r="AI17" i="15"/>
  <c r="AI7" i="15"/>
  <c r="S8" i="15"/>
  <c r="S9" i="15"/>
  <c r="S10" i="15"/>
  <c r="S11" i="15"/>
  <c r="S12" i="15"/>
  <c r="S13" i="15"/>
  <c r="S14" i="15"/>
  <c r="S15" i="15"/>
  <c r="S16" i="15"/>
  <c r="S17" i="15"/>
  <c r="S7" i="15"/>
  <c r="J8" i="15"/>
  <c r="J9" i="15"/>
  <c r="J10" i="15"/>
  <c r="J11" i="15"/>
  <c r="J12" i="15"/>
  <c r="J13" i="15"/>
  <c r="J14" i="15"/>
  <c r="J15" i="15"/>
  <c r="J16" i="15"/>
  <c r="J17" i="15"/>
  <c r="J7" i="15"/>
  <c r="E7" i="15"/>
  <c r="E8" i="15"/>
  <c r="E9" i="15"/>
  <c r="E10" i="15"/>
  <c r="E11" i="15"/>
  <c r="E12" i="15"/>
  <c r="E13" i="15"/>
  <c r="E14" i="15"/>
  <c r="E15" i="15"/>
  <c r="E16" i="15"/>
  <c r="E17" i="15"/>
  <c r="BY7" i="15"/>
  <c r="BX7" i="15"/>
  <c r="BU7" i="15"/>
  <c r="BR7" i="15"/>
  <c r="BN7" i="15"/>
  <c r="BM7" i="15"/>
  <c r="BJ7" i="15"/>
  <c r="BF7" i="15"/>
  <c r="BE7" i="15"/>
  <c r="BB7" i="15"/>
  <c r="AX7" i="15"/>
  <c r="AW7" i="15"/>
  <c r="AT7" i="15"/>
  <c r="AP7" i="15"/>
  <c r="AO7" i="15"/>
  <c r="AL7" i="15"/>
  <c r="AH7" i="15"/>
  <c r="AG7" i="15"/>
  <c r="AD7" i="15"/>
  <c r="U7" i="15"/>
  <c r="T7" i="15"/>
  <c r="R7" i="15"/>
  <c r="N7" i="15"/>
  <c r="I7" i="15"/>
  <c r="H7" i="15"/>
  <c r="BS18" i="15"/>
  <c r="AA7" i="15" l="1"/>
  <c r="J18" i="15"/>
  <c r="Y7" i="15"/>
  <c r="V7" i="15"/>
  <c r="Z7" i="15"/>
  <c r="Q6" i="15"/>
  <c r="Y6" i="15" s="1"/>
  <c r="AG6" i="15" s="1"/>
  <c r="AO6" i="15" s="1"/>
  <c r="AW6" i="15" s="1"/>
  <c r="BE6" i="15" s="1"/>
  <c r="BM6" i="15" s="1"/>
  <c r="BU6" i="15" s="1"/>
  <c r="BX6" i="15" s="1"/>
  <c r="S5" i="15"/>
  <c r="AA5" i="15" s="1"/>
  <c r="AI5" i="15" s="1"/>
  <c r="R5" i="15"/>
  <c r="M6" i="15"/>
  <c r="U6" i="15" s="1"/>
  <c r="AC6" i="15" s="1"/>
  <c r="AK6" i="15" s="1"/>
  <c r="AS6" i="15" s="1"/>
  <c r="BA6" i="15" s="1"/>
  <c r="BI6" i="15" s="1"/>
  <c r="BQ6" i="15" s="1"/>
  <c r="N6" i="15"/>
  <c r="V6" i="15" s="1"/>
  <c r="AD6" i="15" s="1"/>
  <c r="AL6" i="15" s="1"/>
  <c r="AT6" i="15" s="1"/>
  <c r="BB6" i="15" s="1"/>
  <c r="BJ6" i="15" s="1"/>
  <c r="BR6" i="15" s="1"/>
  <c r="O6" i="15"/>
  <c r="W6" i="15" s="1"/>
  <c r="AE6" i="15" s="1"/>
  <c r="AM6" i="15" s="1"/>
  <c r="P6" i="15"/>
  <c r="X6" i="15" s="1"/>
  <c r="AN6" i="15" s="1"/>
  <c r="AV6" i="15" s="1"/>
  <c r="BD6" i="15" s="1"/>
  <c r="BL6" i="15" s="1"/>
  <c r="BT6" i="15" s="1"/>
  <c r="L6" i="15"/>
  <c r="T6" i="15" s="1"/>
  <c r="AB6" i="15" s="1"/>
  <c r="AJ6" i="15" s="1"/>
  <c r="AR6" i="15" s="1"/>
  <c r="AZ6" i="15" s="1"/>
  <c r="BH6" i="15" s="1"/>
  <c r="BP6" i="15" s="1"/>
  <c r="BM8" i="15"/>
  <c r="BN8" i="15"/>
  <c r="BM9" i="15"/>
  <c r="BN9" i="15"/>
  <c r="BM10" i="15"/>
  <c r="BN10" i="15"/>
  <c r="BM11" i="15"/>
  <c r="BN11" i="15"/>
  <c r="BM12" i="15"/>
  <c r="BN12" i="15"/>
  <c r="BM13" i="15"/>
  <c r="BN13" i="15"/>
  <c r="BM14" i="15"/>
  <c r="BN14" i="15"/>
  <c r="BM15" i="15"/>
  <c r="BN15" i="15"/>
  <c r="BM16" i="15"/>
  <c r="BN16" i="15"/>
  <c r="BM17" i="15"/>
  <c r="BN17" i="15"/>
  <c r="Z5" i="15" l="1"/>
  <c r="AH5" i="15" s="1"/>
  <c r="AP5" i="15" s="1"/>
  <c r="AX5" i="15" s="1"/>
  <c r="BF5" i="15" s="1"/>
  <c r="BN5" i="15" s="1"/>
  <c r="BY5" i="15" s="1"/>
  <c r="AU6" i="15"/>
  <c r="BC6" i="15" s="1"/>
  <c r="BK6" i="15" s="1"/>
  <c r="BS6" i="15" s="1"/>
  <c r="AQ5" i="15"/>
  <c r="AY5" i="15" s="1"/>
  <c r="BG5" i="15" s="1"/>
  <c r="BO5" i="15" s="1"/>
  <c r="BZ5" i="15" s="1"/>
  <c r="BL18" i="15"/>
  <c r="BK18" i="15"/>
  <c r="BK20" i="15" l="1"/>
  <c r="BL20" i="15"/>
  <c r="BO20" i="15" s="1"/>
  <c r="BO18" i="15"/>
  <c r="R12" i="15"/>
  <c r="R13" i="15" l="1"/>
  <c r="I17" i="15" l="1"/>
  <c r="I15" i="15" l="1"/>
  <c r="AP12" i="15" l="1"/>
  <c r="W8" i="15" l="1"/>
  <c r="X8" i="15"/>
  <c r="W9" i="15"/>
  <c r="X9" i="15"/>
  <c r="W10" i="15"/>
  <c r="X10" i="15"/>
  <c r="W11" i="15"/>
  <c r="X11" i="15"/>
  <c r="W12" i="15"/>
  <c r="X12" i="15"/>
  <c r="W13" i="15"/>
  <c r="X13" i="15"/>
  <c r="W14" i="15"/>
  <c r="X14" i="15"/>
  <c r="W15" i="15"/>
  <c r="X15" i="15"/>
  <c r="W16" i="15"/>
  <c r="X16" i="15"/>
  <c r="W17" i="15"/>
  <c r="X17" i="15"/>
  <c r="I16" i="15"/>
  <c r="I14" i="15"/>
  <c r="I13" i="15"/>
  <c r="I12" i="15"/>
  <c r="I11" i="15"/>
  <c r="I8" i="15"/>
  <c r="R17" i="15" l="1"/>
  <c r="R11" i="15" l="1"/>
  <c r="U17" i="15" l="1"/>
  <c r="AA17" i="15" s="1"/>
  <c r="Q8" i="15" l="1"/>
  <c r="Q9" i="15"/>
  <c r="Q10" i="15"/>
  <c r="Q11" i="15"/>
  <c r="Q12" i="15"/>
  <c r="Q13" i="15"/>
  <c r="Q14" i="15"/>
  <c r="Q15" i="15"/>
  <c r="Q16" i="15"/>
  <c r="Q17" i="15"/>
  <c r="BW18" i="15" l="1"/>
  <c r="BV18" i="15"/>
  <c r="BT18" i="15"/>
  <c r="BQ18" i="15"/>
  <c r="BQ20" i="15" s="1"/>
  <c r="BP18" i="15"/>
  <c r="BP20" i="15" s="1"/>
  <c r="BI18" i="15"/>
  <c r="BI20" i="15" s="1"/>
  <c r="BH18" i="15"/>
  <c r="BH20" i="15" s="1"/>
  <c r="BD18" i="15"/>
  <c r="BC18" i="15"/>
  <c r="BB17" i="15"/>
  <c r="BA18" i="15"/>
  <c r="BA20" i="15" s="1"/>
  <c r="AZ18" i="15"/>
  <c r="AZ20" i="15" s="1"/>
  <c r="AW17" i="15"/>
  <c r="AX17" i="15"/>
  <c r="AV18" i="15"/>
  <c r="AU18" i="15"/>
  <c r="AS18" i="15"/>
  <c r="AS20" i="15" s="1"/>
  <c r="AR18" i="15"/>
  <c r="AR20" i="15" s="1"/>
  <c r="AN18" i="15"/>
  <c r="AM18" i="15"/>
  <c r="AK18" i="15"/>
  <c r="AJ18" i="15"/>
  <c r="AJ20" i="15" s="1"/>
  <c r="AF18" i="15"/>
  <c r="AE18" i="15"/>
  <c r="AD17" i="15"/>
  <c r="AC18" i="15"/>
  <c r="AC20" i="15" s="1"/>
  <c r="AB18" i="15"/>
  <c r="AB20" i="15" s="1"/>
  <c r="U16" i="15"/>
  <c r="AA16" i="15" s="1"/>
  <c r="T17" i="15"/>
  <c r="R16" i="15"/>
  <c r="P18" i="15"/>
  <c r="O18" i="15"/>
  <c r="L18" i="15"/>
  <c r="L20" i="15" s="1"/>
  <c r="M18" i="15"/>
  <c r="M20" i="15" s="1"/>
  <c r="K18" i="15"/>
  <c r="K20" i="15" s="1"/>
  <c r="G18" i="15"/>
  <c r="F18" i="15"/>
  <c r="AL17" i="15"/>
  <c r="BV20" i="15" l="1"/>
  <c r="BZ18" i="15"/>
  <c r="BG18" i="15"/>
  <c r="AU20" i="15"/>
  <c r="AX20" i="15" s="1"/>
  <c r="AM20" i="15"/>
  <c r="AP20" i="15" s="1"/>
  <c r="AQ18" i="15"/>
  <c r="AI18" i="15"/>
  <c r="O20" i="15"/>
  <c r="R20" i="15" s="1"/>
  <c r="P20" i="15"/>
  <c r="G20" i="15"/>
  <c r="AV20" i="15"/>
  <c r="AY20" i="15" s="1"/>
  <c r="AY18" i="15"/>
  <c r="BC20" i="15"/>
  <c r="BF20" i="15" s="1"/>
  <c r="BB20" i="15"/>
  <c r="AL18" i="15"/>
  <c r="AD20" i="15"/>
  <c r="N20" i="15"/>
  <c r="BR20" i="15"/>
  <c r="BJ20" i="15"/>
  <c r="N18" i="15"/>
  <c r="AD18" i="15"/>
  <c r="AH18" i="15"/>
  <c r="BY18" i="15"/>
  <c r="AK20" i="15"/>
  <c r="AL20" i="15" s="1"/>
  <c r="BR18" i="15"/>
  <c r="BJ18" i="15"/>
  <c r="BN20" i="15"/>
  <c r="BT20" i="15"/>
  <c r="BZ20" i="15" s="1"/>
  <c r="AT18" i="15"/>
  <c r="AT20" i="15"/>
  <c r="BB18" i="15"/>
  <c r="BS20" i="15"/>
  <c r="BM20" i="15"/>
  <c r="BW20" i="15"/>
  <c r="AF20" i="15"/>
  <c r="AI20" i="15" s="1"/>
  <c r="R18" i="15"/>
  <c r="BX18" i="15"/>
  <c r="BF18" i="15"/>
  <c r="AP18" i="15"/>
  <c r="H18" i="15"/>
  <c r="BU18" i="15"/>
  <c r="BN18" i="15"/>
  <c r="BM18" i="15"/>
  <c r="BE18" i="15"/>
  <c r="BD20" i="15"/>
  <c r="BG20" i="15" s="1"/>
  <c r="AX18" i="15"/>
  <c r="AW18" i="15"/>
  <c r="AO18" i="15"/>
  <c r="AN20" i="15"/>
  <c r="AQ20" i="15" s="1"/>
  <c r="AE20" i="15"/>
  <c r="AH20" i="15" s="1"/>
  <c r="AG18" i="15"/>
  <c r="Q18" i="15"/>
  <c r="F20" i="15"/>
  <c r="Q20" i="15" l="1"/>
  <c r="AW20" i="15"/>
  <c r="BU20" i="15"/>
  <c r="BX20" i="15"/>
  <c r="BY20" i="15"/>
  <c r="AG20" i="15"/>
  <c r="BE20" i="15"/>
  <c r="AO20" i="15"/>
  <c r="H20" i="15"/>
  <c r="AL16" i="15"/>
  <c r="AL15" i="15"/>
  <c r="AL14" i="15" l="1"/>
  <c r="AL13" i="15"/>
  <c r="AL12" i="15" l="1"/>
  <c r="AL11" i="15"/>
  <c r="AL10" i="15" l="1"/>
  <c r="AL9" i="15" l="1"/>
  <c r="Z17" i="15" l="1"/>
  <c r="AD16" i="15" l="1"/>
  <c r="AD15" i="15"/>
  <c r="AD14" i="15" l="1"/>
  <c r="AD13" i="15"/>
  <c r="AD12" i="15" l="1"/>
  <c r="D18" i="15"/>
  <c r="C18" i="15"/>
  <c r="I18" i="15" s="1"/>
  <c r="AD11" i="15"/>
  <c r="E18" i="15" l="1"/>
  <c r="D20" i="15"/>
  <c r="C20" i="15"/>
  <c r="I20" i="15" s="1"/>
  <c r="X20" i="15"/>
  <c r="X18" i="15"/>
  <c r="E20" i="15" l="1"/>
  <c r="AD10" i="15" l="1"/>
  <c r="AD9" i="15" l="1"/>
  <c r="BY15" i="15" l="1"/>
  <c r="BX15" i="15"/>
  <c r="BY14" i="15"/>
  <c r="BX14" i="15"/>
  <c r="BY13" i="15"/>
  <c r="BX13" i="15"/>
  <c r="BY12" i="15"/>
  <c r="BX12" i="15"/>
  <c r="BY11" i="15"/>
  <c r="BX11" i="15"/>
  <c r="BY10" i="15"/>
  <c r="BX10" i="15"/>
  <c r="BY9" i="15"/>
  <c r="BX9" i="15"/>
  <c r="BY8" i="15"/>
  <c r="BX8" i="15"/>
  <c r="BU15" i="15"/>
  <c r="BU14" i="15"/>
  <c r="BU13" i="15"/>
  <c r="BU12" i="15"/>
  <c r="BU11" i="15"/>
  <c r="BU10" i="15"/>
  <c r="BU9" i="15"/>
  <c r="BU8" i="15"/>
  <c r="BR15" i="15"/>
  <c r="BR14" i="15"/>
  <c r="BR13" i="15"/>
  <c r="BR12" i="15"/>
  <c r="BR11" i="15"/>
  <c r="BR10" i="15"/>
  <c r="BR9" i="15"/>
  <c r="BR8" i="15"/>
  <c r="BJ15" i="15"/>
  <c r="BJ14" i="15"/>
  <c r="BJ13" i="15"/>
  <c r="BJ12" i="15"/>
  <c r="BJ11" i="15"/>
  <c r="BJ10" i="15"/>
  <c r="BJ9" i="15"/>
  <c r="BJ8" i="15"/>
  <c r="BF15" i="15"/>
  <c r="BE15" i="15"/>
  <c r="BF14" i="15"/>
  <c r="BE14" i="15"/>
  <c r="BF13" i="15"/>
  <c r="BE13" i="15"/>
  <c r="BF12" i="15"/>
  <c r="BE12" i="15"/>
  <c r="BF11" i="15"/>
  <c r="BE11" i="15"/>
  <c r="BF10" i="15"/>
  <c r="BE10" i="15"/>
  <c r="BF9" i="15"/>
  <c r="BE9" i="15"/>
  <c r="BF8" i="15"/>
  <c r="BE8" i="15"/>
  <c r="BB15" i="15"/>
  <c r="BB14" i="15"/>
  <c r="BB13" i="15"/>
  <c r="BB12" i="15"/>
  <c r="BB11" i="15"/>
  <c r="BB10" i="15"/>
  <c r="BB9" i="15"/>
  <c r="AX15" i="15"/>
  <c r="AW15" i="15"/>
  <c r="AX14" i="15"/>
  <c r="AW14" i="15"/>
  <c r="AX13" i="15"/>
  <c r="AW13" i="15"/>
  <c r="AX12" i="15"/>
  <c r="AW12" i="15"/>
  <c r="AX11" i="15"/>
  <c r="AW11" i="15"/>
  <c r="AX10" i="15"/>
  <c r="AW10" i="15"/>
  <c r="AX9" i="15"/>
  <c r="AW9" i="15"/>
  <c r="AT15" i="15"/>
  <c r="AT14" i="15"/>
  <c r="AT13" i="15"/>
  <c r="AT12" i="15"/>
  <c r="AT11" i="15"/>
  <c r="AT10" i="15"/>
  <c r="AT9" i="15"/>
  <c r="AT8" i="15"/>
  <c r="AP15" i="15"/>
  <c r="AO15" i="15"/>
  <c r="AP14" i="15"/>
  <c r="AO14" i="15"/>
  <c r="AP13" i="15"/>
  <c r="AO13" i="15"/>
  <c r="AO12" i="15"/>
  <c r="AP11" i="15"/>
  <c r="AO11" i="15"/>
  <c r="AP10" i="15"/>
  <c r="AO10" i="15"/>
  <c r="AP9" i="15"/>
  <c r="AO9" i="15"/>
  <c r="AP8" i="15"/>
  <c r="AO8" i="15"/>
  <c r="AH15" i="15"/>
  <c r="AG15" i="15"/>
  <c r="AH14" i="15"/>
  <c r="AG14" i="15"/>
  <c r="AH13" i="15"/>
  <c r="AG13" i="15"/>
  <c r="AH12" i="15"/>
  <c r="AG12" i="15"/>
  <c r="AH11" i="15"/>
  <c r="AG11" i="15"/>
  <c r="AH10" i="15"/>
  <c r="AG10" i="15"/>
  <c r="AH9" i="15"/>
  <c r="AG9" i="15"/>
  <c r="AH8" i="15"/>
  <c r="AG8" i="15"/>
  <c r="U15" i="15"/>
  <c r="AA15" i="15" s="1"/>
  <c r="T15" i="15"/>
  <c r="U14" i="15"/>
  <c r="AA14" i="15" s="1"/>
  <c r="T14" i="15"/>
  <c r="U13" i="15"/>
  <c r="AA13" i="15" s="1"/>
  <c r="T13" i="15"/>
  <c r="U12" i="15"/>
  <c r="AA12" i="15" s="1"/>
  <c r="T12" i="15"/>
  <c r="U11" i="15"/>
  <c r="AA11" i="15" s="1"/>
  <c r="T11" i="15"/>
  <c r="U10" i="15"/>
  <c r="AA10" i="15" s="1"/>
  <c r="T10" i="15"/>
  <c r="U9" i="15"/>
  <c r="AA9" i="15" s="1"/>
  <c r="T9" i="15"/>
  <c r="R8" i="15"/>
  <c r="R15" i="15"/>
  <c r="R14" i="15"/>
  <c r="R10" i="15"/>
  <c r="R9" i="15"/>
  <c r="N17" i="15"/>
  <c r="N16" i="15"/>
  <c r="N15" i="15"/>
  <c r="N14" i="15"/>
  <c r="N13" i="15"/>
  <c r="N12" i="15"/>
  <c r="N11" i="15"/>
  <c r="N10" i="15"/>
  <c r="N9" i="15"/>
  <c r="I10" i="15"/>
  <c r="I9" i="15"/>
  <c r="H16" i="15"/>
  <c r="H15" i="15"/>
  <c r="H14" i="15"/>
  <c r="H13" i="15"/>
  <c r="H12" i="15"/>
  <c r="H11" i="15"/>
  <c r="H10" i="15"/>
  <c r="H9" i="15"/>
  <c r="AL8" i="15"/>
  <c r="T8" i="15"/>
  <c r="U8" i="15"/>
  <c r="AA8" i="15" s="1"/>
  <c r="T16" i="15"/>
  <c r="BY16" i="15"/>
  <c r="BU16" i="15"/>
  <c r="BR16" i="15"/>
  <c r="BF16" i="15"/>
  <c r="BE16" i="15"/>
  <c r="AX16" i="15"/>
  <c r="AX8" i="15"/>
  <c r="AW16" i="15"/>
  <c r="AW8" i="15"/>
  <c r="AT16" i="15"/>
  <c r="AP16" i="15"/>
  <c r="AO16" i="15"/>
  <c r="AH16" i="15"/>
  <c r="AG16" i="15"/>
  <c r="BX16" i="15"/>
  <c r="BJ16" i="15"/>
  <c r="BB16" i="15"/>
  <c r="H8" i="15"/>
  <c r="BB8" i="15"/>
  <c r="AD8" i="15"/>
  <c r="N8" i="15"/>
  <c r="AP17" i="15"/>
  <c r="BU17" i="15"/>
  <c r="BF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BJ17" i="15"/>
  <c r="L17" i="20"/>
  <c r="BE17" i="15"/>
  <c r="AG17" i="15"/>
  <c r="BR17" i="15"/>
  <c r="AT17" i="15"/>
  <c r="AH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T18" i="15"/>
  <c r="T20" i="15" s="1"/>
  <c r="L11" i="20"/>
  <c r="Y10" i="20"/>
  <c r="L9" i="20"/>
  <c r="Q23" i="21"/>
  <c r="U18" i="15"/>
  <c r="CA12" i="14"/>
  <c r="W18" i="20"/>
  <c r="DB18" i="21"/>
  <c r="Y12" i="15"/>
  <c r="Y16" i="15"/>
  <c r="Z16" i="15"/>
  <c r="Z10" i="15"/>
  <c r="W18" i="15"/>
  <c r="Y10" i="15"/>
  <c r="S18" i="15"/>
  <c r="Z14" i="15"/>
  <c r="Y14" i="15"/>
  <c r="V8" i="15"/>
  <c r="V15" i="15"/>
  <c r="V16" i="15"/>
  <c r="V13" i="15"/>
  <c r="V11" i="15"/>
  <c r="Z11" i="15"/>
  <c r="V10" i="15"/>
  <c r="Z9" i="15"/>
  <c r="V9" i="15"/>
  <c r="Z8" i="15"/>
  <c r="Z15" i="15"/>
  <c r="V14" i="15"/>
  <c r="Z13" i="15"/>
  <c r="Z12" i="15"/>
  <c r="V12" i="15"/>
  <c r="Y9" i="15"/>
  <c r="Y11" i="15"/>
  <c r="Y13" i="15"/>
  <c r="Y15" i="15"/>
  <c r="BX17" i="15"/>
  <c r="Y8" i="15"/>
  <c r="BY17" i="15"/>
  <c r="DC23" i="21"/>
  <c r="H17" i="15"/>
  <c r="X18" i="20"/>
  <c r="Y18" i="20" s="1"/>
  <c r="O18" i="20"/>
  <c r="J20" i="15"/>
  <c r="K18" i="20"/>
  <c r="S18" i="20"/>
  <c r="BY22" i="14"/>
  <c r="CA22" i="14" s="1"/>
  <c r="BC22" i="14"/>
  <c r="CB22" i="14" s="1"/>
  <c r="R22" i="14"/>
  <c r="CA21" i="14"/>
  <c r="CA11" i="14"/>
  <c r="L13" i="20"/>
  <c r="Y12" i="20"/>
  <c r="Y9" i="20"/>
  <c r="DB14" i="21"/>
  <c r="V17" i="15"/>
  <c r="S20" i="15" l="1"/>
  <c r="W20" i="15"/>
  <c r="Y20" i="15" s="1"/>
  <c r="DB23" i="21"/>
  <c r="L18" i="20"/>
  <c r="V18" i="15"/>
  <c r="U20" i="15"/>
  <c r="V20" i="15" s="1"/>
  <c r="Z18" i="15"/>
  <c r="Y18" i="15"/>
  <c r="Y17" i="15"/>
  <c r="AA18" i="15"/>
  <c r="Z20" i="15" l="1"/>
  <c r="AA20" i="15"/>
</calcChain>
</file>

<file path=xl/sharedStrings.xml><?xml version="1.0" encoding="utf-8"?>
<sst xmlns="http://schemas.openxmlformats.org/spreadsheetml/2006/main" count="415" uniqueCount="139">
  <si>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</si>
  <si>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</si>
  <si>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</si>
  <si>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</si>
  <si>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</si>
  <si>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</si>
  <si>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</si>
  <si>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</si>
  <si>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</si>
  <si>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</si>
  <si>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</si>
  <si>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</si>
  <si>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</si>
  <si>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</si>
  <si>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</si>
  <si>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</si>
  <si>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</si>
  <si>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</si>
  <si>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</si>
  <si>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</si>
  <si>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</si>
  <si>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</si>
  <si>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</si>
  <si>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</si>
  <si>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</si>
  <si>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</si>
  <si>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</si>
  <si>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</si>
  <si>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</si>
  <si>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</si>
  <si>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</si>
  <si>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</si>
  <si>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</si>
  <si>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</si>
  <si>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</si>
  <si>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</si>
  <si>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</si>
  <si>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</si>
  <si>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</si>
  <si>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</si>
  <si>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</si>
  <si>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</si>
  <si>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</si>
  <si>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</si>
  <si>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</si>
  <si>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</si>
  <si>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</si>
  <si>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</si>
  <si>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</si>
  <si>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</si>
  <si>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</si>
  <si>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</si>
  <si>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</si>
  <si>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</si>
  <si>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</si>
  <si>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</si>
  <si>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</si>
  <si>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</si>
  <si>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</si>
  <si>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</si>
  <si>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</si>
  <si>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</si>
  <si>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</si>
  <si>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</si>
  <si>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</si>
  <si>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</si>
  <si>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</si>
  <si>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</si>
  <si>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</si>
  <si>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</si>
  <si>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</si>
  <si>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</si>
  <si>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</si>
  <si>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</si>
  <si>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</si>
  <si>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</si>
  <si>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</si>
  <si>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</si>
  <si>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</si>
  <si>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</si>
  <si>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</si>
  <si>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</si>
  <si>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</si>
  <si>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</si>
  <si>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</si>
  <si>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</si>
  <si>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</si>
  <si>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</si>
  <si>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</si>
  <si>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</si>
  <si>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</si>
  <si>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</si>
  <si>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</si>
  <si>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</si>
  <si>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</si>
  <si>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</si>
  <si>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</si>
  <si>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</si>
  <si>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</si>
  <si>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</si>
  <si>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</si>
  <si>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</si>
  <si>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</si>
  <si>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</si>
  <si>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</si>
  <si>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</si>
  <si>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</si>
  <si>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</si>
  <si>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</si>
  <si>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</si>
  <si>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</si>
  <si>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</si>
  <si>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</si>
  <si>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</si>
  <si>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</si>
  <si>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</si>
  <si>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</si>
  <si>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</si>
  <si>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</si>
  <si>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</si>
  <si>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</si>
  <si>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</si>
  <si>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</si>
  <si>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</si>
  <si>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</si>
  <si>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</si>
  <si>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</si>
  <si>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</si>
  <si>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</si>
  <si>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</si>
  <si>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</si>
  <si>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</si>
  <si>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</si>
  <si>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</si>
  <si>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 xml:space="preserve">ծրագիր 
տարեկան 31.12.2025թ. դրությամբ                                                                                                         </t>
  </si>
  <si>
    <t>12 ամսվա կատ. %-ը
տարեկան պլանի նկատմամբ</t>
  </si>
  <si>
    <t>ՀՀ համայնքների  բյուջեների եկամուտների հավաքագրման վերաբերյալ 2024թ. և 2025թ. 12 ամիս</t>
  </si>
  <si>
    <t xml:space="preserve">փաստ                                 12 ամիս                                                                           </t>
  </si>
  <si>
    <t>աղբահանության վճար փաստ.
12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</si>
</sst>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1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2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33" xfId="0" applyFont="1" applyBorder="1"/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0" fontId="17" fillId="0" borderId="34" xfId="0" applyFont="1" applyBorder="1"/>
    <xf numFmtId="165" fontId="16" fillId="0" borderId="34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3" fontId="16" fillId="0" borderId="33" xfId="0" applyNumberFormat="1" applyFont="1" applyBorder="1" applyAlignment="1">
      <alignment horizontal="center" vertical="center"/>
    </xf>
    <xf numFmtId="3" fontId="16" fillId="0" borderId="34" xfId="0" applyNumberFormat="1" applyFont="1" applyBorder="1" applyAlignment="1">
      <alignment horizontal="center" vertical="center"/>
    </xf>
    <xf numFmtId="0" fontId="17" fillId="13" borderId="41" xfId="0" applyFont="1" applyFill="1" applyBorder="1" applyAlignment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/>
    </xf>
    <xf numFmtId="165" fontId="16" fillId="0" borderId="34" xfId="0" applyNumberFormat="1" applyFont="1" applyBorder="1" applyAlignment="1">
      <alignment horizontal="center"/>
    </xf>
    <xf numFmtId="0" fontId="17" fillId="8" borderId="18" xfId="0" applyFont="1" applyFill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165" fontId="16" fillId="15" borderId="3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6" fillId="14" borderId="45" xfId="0" applyFont="1" applyFill="1" applyBorder="1" applyAlignment="1">
      <alignment horizontal="center" vertical="center"/>
    </xf>
    <xf numFmtId="0" fontId="16" fillId="15" borderId="46" xfId="0" applyFont="1" applyFill="1" applyBorder="1" applyAlignment="1">
      <alignment vertical="center"/>
    </xf>
    <xf numFmtId="165" fontId="16" fillId="15" borderId="47" xfId="0" applyNumberFormat="1" applyFont="1" applyFill="1" applyBorder="1" applyAlignment="1">
      <alignment horizontal="center" vertical="center"/>
    </xf>
    <xf numFmtId="165" fontId="16" fillId="15" borderId="48" xfId="0" applyNumberFormat="1" applyFont="1" applyFill="1" applyBorder="1" applyAlignment="1">
      <alignment horizontal="center" vertical="center"/>
    </xf>
    <xf numFmtId="165" fontId="16" fillId="15" borderId="49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165" fontId="16" fillId="15" borderId="46" xfId="0" applyNumberFormat="1" applyFont="1" applyFill="1" applyBorder="1" applyAlignment="1">
      <alignment horizontal="center" vertical="center"/>
    </xf>
    <xf numFmtId="165" fontId="17" fillId="0" borderId="18" xfId="0" applyNumberFormat="1" applyFont="1" applyBorder="1" applyAlignment="1">
      <alignment horizontal="center" vertical="center"/>
    </xf>
    <xf numFmtId="0" fontId="16" fillId="15" borderId="46" xfId="0" applyFont="1" applyFill="1" applyBorder="1" applyAlignment="1">
      <alignment horizontal="center" vertical="center" wrapText="1"/>
    </xf>
    <xf numFmtId="0" fontId="17" fillId="13" borderId="44" xfId="0" applyFont="1" applyFill="1" applyBorder="1" applyAlignment="1">
      <alignment horizontal="center" vertical="center" wrapText="1"/>
    </xf>
    <xf numFmtId="0" fontId="17" fillId="13" borderId="18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8" fillId="8" borderId="18" xfId="0" applyFont="1" applyFill="1" applyBorder="1" applyAlignment="1">
      <alignment horizontal="center" vertical="center" wrapText="1"/>
    </xf>
    <xf numFmtId="165" fontId="16" fillId="15" borderId="42" xfId="0" applyNumberFormat="1" applyFont="1" applyFill="1" applyBorder="1" applyAlignment="1">
      <alignment horizontal="center" vertical="center"/>
    </xf>
    <xf numFmtId="165" fontId="16" fillId="15" borderId="50" xfId="0" applyNumberFormat="1" applyFont="1" applyFill="1" applyBorder="1" applyAlignment="1">
      <alignment horizontal="center" vertical="center"/>
    </xf>
    <xf numFmtId="165" fontId="39" fillId="15" borderId="48" xfId="0" applyNumberFormat="1" applyFont="1" applyFill="1" applyBorder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40" fillId="15" borderId="48" xfId="0" applyNumberFormat="1" applyFont="1" applyFill="1" applyBorder="1" applyAlignment="1">
      <alignment horizontal="center" vertical="center"/>
    </xf>
    <xf numFmtId="165" fontId="21" fillId="0" borderId="0" xfId="0" applyNumberFormat="1" applyFont="1" applyAlignment="1">
      <alignment horizontal="center"/>
    </xf>
    <xf numFmtId="165" fontId="16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0" xfId="0" applyNumberFormat="1" applyFont="1"/>
    <xf numFmtId="0" fontId="35" fillId="0" borderId="43" xfId="0" applyFont="1" applyBorder="1" applyAlignment="1">
      <alignment horizontal="center" vertical="center"/>
    </xf>
    <xf numFmtId="0" fontId="35" fillId="0" borderId="6" xfId="0" applyFont="1" applyBorder="1" applyAlignment="1">
      <alignment horizontal="left" vertical="center"/>
    </xf>
    <xf numFmtId="165" fontId="34" fillId="0" borderId="44" xfId="0" applyNumberFormat="1" applyFont="1" applyBorder="1" applyAlignment="1">
      <alignment horizontal="center" vertical="center"/>
    </xf>
    <xf numFmtId="165" fontId="34" fillId="0" borderId="4" xfId="0" applyNumberFormat="1" applyFont="1" applyBorder="1" applyAlignment="1">
      <alignment horizontal="center" vertical="center"/>
    </xf>
    <xf numFmtId="165" fontId="34" fillId="0" borderId="29" xfId="0" applyNumberFormat="1" applyFont="1" applyBorder="1" applyAlignment="1">
      <alignment horizontal="center" vertical="center"/>
    </xf>
    <xf numFmtId="165" fontId="34" fillId="0" borderId="4" xfId="0" applyNumberFormat="1" applyFont="1" applyBorder="1" applyAlignment="1" applyProtection="1">
      <alignment horizontal="center" vertical="center" wrapText="1"/>
      <protection locked="0"/>
    </xf>
    <xf numFmtId="165" fontId="35" fillId="0" borderId="6" xfId="0" applyNumberFormat="1" applyFont="1" applyBorder="1" applyAlignment="1">
      <alignment horizontal="center" vertical="center"/>
    </xf>
    <xf numFmtId="165" fontId="34" fillId="0" borderId="12" xfId="0" applyNumberFormat="1" applyFont="1" applyBorder="1" applyAlignment="1">
      <alignment horizontal="center" vertical="center"/>
    </xf>
    <xf numFmtId="165" fontId="34" fillId="0" borderId="13" xfId="0" applyNumberFormat="1" applyFont="1" applyBorder="1" applyAlignment="1">
      <alignment horizontal="center" vertical="center"/>
    </xf>
    <xf numFmtId="165" fontId="34" fillId="0" borderId="14" xfId="0" applyNumberFormat="1" applyFont="1" applyBorder="1" applyAlignment="1">
      <alignment horizontal="center" vertical="center"/>
    </xf>
    <xf numFmtId="165" fontId="34" fillId="0" borderId="0" xfId="0" applyNumberFormat="1" applyFont="1"/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25" xfId="0" applyFont="1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0" fontId="35" fillId="8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38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38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39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6" fillId="8" borderId="32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38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8" borderId="37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  <xf numFmtId="165" fontId="17" fillId="0" borderId="0" xfId="0" applyNumberFormat="1" applyFont="1" applyFill="1"/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25"/>
  <sheetViews>
    <sheetView tabSelected="1" zoomScale="60" zoomScaleNormal="6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24" sqref="D24"/>
    </sheetView>
  </sheetViews>
  <sheetFormatPr defaultRowHeight="17.25" x14ac:dyDescent="0.3"/>
  <cols>
    <col min="1" max="1" width="3.875" style="132" customWidth="1"/>
    <col min="2" max="2" width="16.5" style="132" customWidth="1"/>
    <col min="3" max="3" width="21.5" style="135" customWidth="1"/>
    <col min="4" max="4" width="20.75" style="135" customWidth="1"/>
    <col min="5" max="5" width="10.125" style="132" customWidth="1"/>
    <col min="6" max="6" width="19.75" style="135" customWidth="1"/>
    <col min="7" max="7" width="19" style="135" customWidth="1"/>
    <col min="8" max="8" width="10.125" style="132" customWidth="1"/>
    <col min="9" max="9" width="12.75" style="135" customWidth="1"/>
    <col min="10" max="10" width="16.375" style="135" customWidth="1"/>
    <col min="11" max="11" width="18" style="135" customWidth="1"/>
    <col min="12" max="12" width="26.25" style="135" customWidth="1"/>
    <col min="13" max="13" width="21.25" style="135" customWidth="1"/>
    <col min="14" max="14" width="15.375" style="135" customWidth="1"/>
    <col min="15" max="15" width="19.125" style="135" customWidth="1"/>
    <col min="16" max="16" width="19.875" style="135" customWidth="1"/>
    <col min="17" max="17" width="16.75" style="135" customWidth="1"/>
    <col min="18" max="18" width="9.875" style="135" customWidth="1"/>
    <col min="19" max="19" width="17.5" style="135" customWidth="1"/>
    <col min="20" max="20" width="25.125" style="135" customWidth="1"/>
    <col min="21" max="21" width="22.125" style="135" customWidth="1"/>
    <col min="22" max="22" width="16.125" style="135" customWidth="1"/>
    <col min="23" max="23" width="19.5" style="135" customWidth="1"/>
    <col min="24" max="24" width="17.125" style="135" customWidth="1"/>
    <col min="25" max="25" width="13.625" style="135" customWidth="1"/>
    <col min="26" max="26" width="14.5" style="135" customWidth="1"/>
    <col min="27" max="27" width="17.75" style="135" customWidth="1"/>
    <col min="28" max="28" width="24.125" style="135" customWidth="1"/>
    <col min="29" max="29" width="20.625" style="135" customWidth="1"/>
    <col min="30" max="30" width="14.875" style="135" customWidth="1"/>
    <col min="31" max="31" width="22.5" style="135" customWidth="1"/>
    <col min="32" max="32" width="18" style="135" customWidth="1"/>
    <col min="33" max="33" width="15.125" style="135" customWidth="1"/>
    <col min="34" max="34" width="12.125" style="135" customWidth="1"/>
    <col min="35" max="35" width="21" style="135" customWidth="1"/>
    <col min="36" max="36" width="17.75" style="135" customWidth="1"/>
    <col min="37" max="37" width="19.625" style="135" customWidth="1"/>
    <col min="38" max="38" width="16.125" style="135" customWidth="1"/>
    <col min="39" max="39" width="21.5" style="135" customWidth="1"/>
    <col min="40" max="40" width="19.75" style="135" customWidth="1"/>
    <col min="41" max="41" width="18.875" style="135" customWidth="1"/>
    <col min="42" max="42" width="15" style="135" customWidth="1"/>
    <col min="43" max="43" width="18.25" style="135" customWidth="1"/>
    <col min="44" max="44" width="22.25" style="135" customWidth="1"/>
    <col min="45" max="45" width="18.75" style="135" customWidth="1"/>
    <col min="46" max="46" width="14.25" style="135" customWidth="1"/>
    <col min="47" max="47" width="20.625" style="135" customWidth="1"/>
    <col min="48" max="48" width="20.25" style="135" customWidth="1"/>
    <col min="49" max="49" width="17.5" style="135" customWidth="1"/>
    <col min="50" max="50" width="13" style="135" customWidth="1"/>
    <col min="51" max="51" width="19" style="135" customWidth="1"/>
    <col min="52" max="52" width="20.625" style="135" customWidth="1"/>
    <col min="53" max="53" width="20.75" style="135" customWidth="1"/>
    <col min="54" max="54" width="13.75" style="135" customWidth="1"/>
    <col min="55" max="55" width="22.125" style="135" customWidth="1"/>
    <col min="56" max="56" width="21.125" style="135" customWidth="1"/>
    <col min="57" max="57" width="15" style="135" customWidth="1"/>
    <col min="58" max="58" width="13.875" style="135" customWidth="1"/>
    <col min="59" max="59" width="20.625" style="135" customWidth="1"/>
    <col min="60" max="60" width="19.875" style="135" customWidth="1"/>
    <col min="61" max="61" width="17.625" style="135" customWidth="1"/>
    <col min="62" max="62" width="18.75" style="135" customWidth="1"/>
    <col min="63" max="63" width="19.75" style="135" customWidth="1"/>
    <col min="64" max="64" width="20.875" style="135" customWidth="1"/>
    <col min="65" max="65" width="16.875" style="135" customWidth="1"/>
    <col min="66" max="66" width="16.75" style="135" customWidth="1"/>
    <col min="67" max="67" width="17.375" style="135" customWidth="1"/>
    <col min="68" max="68" width="16" style="135" customWidth="1"/>
    <col min="69" max="69" width="13.75" style="135" customWidth="1"/>
    <col min="70" max="70" width="9.25" style="135" customWidth="1"/>
    <col min="71" max="71" width="16.125" style="135" customWidth="1"/>
    <col min="72" max="72" width="18.625" style="135" customWidth="1"/>
    <col min="73" max="73" width="11.625" style="135" customWidth="1"/>
    <col min="74" max="74" width="17" style="135" customWidth="1"/>
    <col min="75" max="75" width="16.625" style="135" customWidth="1"/>
    <col min="76" max="76" width="7.625" style="135" customWidth="1"/>
    <col min="77" max="77" width="8.125" style="135" customWidth="1"/>
    <col min="78" max="78" width="12.75" style="135" customWidth="1"/>
    <col min="79" max="79" width="9" style="132"/>
    <col min="80" max="80" width="12.125" style="132" customWidth="1"/>
    <col min="81" max="81" width="11.875" style="132" customWidth="1"/>
    <col min="82" max="16384" width="9" style="132"/>
  </cols>
  <sheetData>
    <row r="1" spans="1:84" ht="18.75" customHeight="1" x14ac:dyDescent="0.3">
      <c r="B1" s="133"/>
      <c r="C1" s="251" t="s">
        <v>117</v>
      </c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134"/>
      <c r="U1" s="134"/>
      <c r="V1" s="134"/>
      <c r="BH1" s="135" t="s">
        <v>122</v>
      </c>
    </row>
    <row r="2" spans="1:84" ht="12" customHeight="1" x14ac:dyDescent="0.3">
      <c r="A2" s="136"/>
      <c r="B2" s="133"/>
      <c r="C2" s="252" t="s">
        <v>136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236"/>
      <c r="AV2" s="236"/>
      <c r="AW2" s="236"/>
      <c r="AX2" s="139"/>
      <c r="AY2" s="139"/>
      <c r="AZ2" s="139"/>
      <c r="BA2" s="139"/>
      <c r="BB2" s="139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</row>
    <row r="3" spans="1:84" ht="13.5" customHeight="1" thickBot="1" x14ac:dyDescent="0.35">
      <c r="A3" s="140"/>
      <c r="B3" s="141"/>
      <c r="C3" s="145"/>
      <c r="D3" s="145"/>
      <c r="E3" s="147"/>
      <c r="F3" s="145"/>
      <c r="G3" s="145"/>
      <c r="H3" s="147"/>
      <c r="I3" s="224" t="s">
        <v>64</v>
      </c>
      <c r="J3" s="224"/>
      <c r="K3" s="224"/>
      <c r="L3" s="142"/>
      <c r="M3" s="142"/>
      <c r="N3" s="142"/>
      <c r="O3" s="142"/>
      <c r="P3" s="142"/>
      <c r="Q3" s="142"/>
      <c r="R3" s="224" t="s">
        <v>64</v>
      </c>
      <c r="S3" s="224"/>
      <c r="T3" s="143"/>
      <c r="U3" s="143"/>
      <c r="V3" s="143"/>
      <c r="W3" s="144"/>
      <c r="X3" s="144"/>
      <c r="Y3" s="144"/>
      <c r="Z3" s="224" t="s">
        <v>64</v>
      </c>
      <c r="AA3" s="224"/>
      <c r="AB3" s="143"/>
      <c r="AC3" s="143"/>
      <c r="AD3" s="143"/>
      <c r="AE3" s="143"/>
      <c r="AF3" s="144"/>
      <c r="AG3" s="144"/>
      <c r="AH3" s="224" t="s">
        <v>64</v>
      </c>
      <c r="AI3" s="224"/>
      <c r="AJ3" s="145"/>
      <c r="AK3" s="145"/>
      <c r="AL3" s="145"/>
      <c r="AM3" s="145"/>
      <c r="AN3" s="144"/>
      <c r="AO3" s="144"/>
      <c r="AP3" s="224" t="s">
        <v>64</v>
      </c>
      <c r="AQ3" s="224"/>
      <c r="AR3" s="143"/>
      <c r="AS3" s="143"/>
      <c r="AT3" s="143"/>
      <c r="AU3" s="145"/>
      <c r="AV3" s="145"/>
      <c r="AW3" s="145"/>
      <c r="AX3" s="224" t="s">
        <v>64</v>
      </c>
      <c r="AY3" s="224"/>
      <c r="AZ3" s="144"/>
      <c r="BA3" s="144"/>
      <c r="BB3" s="144"/>
      <c r="BC3" s="145"/>
      <c r="BD3" s="145"/>
      <c r="BE3" s="145"/>
      <c r="BF3" s="144"/>
      <c r="BG3" s="143" t="s">
        <v>64</v>
      </c>
      <c r="BH3" s="144"/>
      <c r="BI3" s="144"/>
      <c r="BJ3" s="144"/>
      <c r="BK3" s="145"/>
      <c r="BL3" s="145"/>
      <c r="BM3" s="145"/>
      <c r="BN3" s="144"/>
      <c r="BO3" s="143" t="s">
        <v>64</v>
      </c>
      <c r="BZ3" s="143" t="s">
        <v>64</v>
      </c>
    </row>
    <row r="4" spans="1:84" s="146" customFormat="1" ht="51" customHeight="1" x14ac:dyDescent="0.25">
      <c r="A4" s="215" t="s">
        <v>57</v>
      </c>
      <c r="B4" s="218" t="s">
        <v>56</v>
      </c>
      <c r="C4" s="227" t="s">
        <v>120</v>
      </c>
      <c r="D4" s="228"/>
      <c r="E4" s="228"/>
      <c r="F4" s="228"/>
      <c r="G4" s="228"/>
      <c r="H4" s="228"/>
      <c r="I4" s="228"/>
      <c r="J4" s="229"/>
      <c r="K4" s="221" t="s">
        <v>131</v>
      </c>
      <c r="L4" s="253" t="s">
        <v>116</v>
      </c>
      <c r="M4" s="254"/>
      <c r="N4" s="254"/>
      <c r="O4" s="254"/>
      <c r="P4" s="254"/>
      <c r="Q4" s="254"/>
      <c r="R4" s="254"/>
      <c r="S4" s="255"/>
      <c r="T4" s="231" t="s">
        <v>125</v>
      </c>
      <c r="U4" s="232"/>
      <c r="V4" s="232"/>
      <c r="W4" s="232"/>
      <c r="X4" s="232"/>
      <c r="Y4" s="232"/>
      <c r="Z4" s="232"/>
      <c r="AA4" s="233"/>
      <c r="AB4" s="243" t="s">
        <v>123</v>
      </c>
      <c r="AC4" s="244"/>
      <c r="AD4" s="244"/>
      <c r="AE4" s="244"/>
      <c r="AF4" s="244"/>
      <c r="AG4" s="244"/>
      <c r="AH4" s="244"/>
      <c r="AI4" s="245"/>
      <c r="AJ4" s="243" t="s">
        <v>126</v>
      </c>
      <c r="AK4" s="244"/>
      <c r="AL4" s="244"/>
      <c r="AM4" s="244"/>
      <c r="AN4" s="244"/>
      <c r="AO4" s="244"/>
      <c r="AP4" s="244"/>
      <c r="AQ4" s="245"/>
      <c r="AR4" s="256" t="s">
        <v>39</v>
      </c>
      <c r="AS4" s="257"/>
      <c r="AT4" s="257"/>
      <c r="AU4" s="257"/>
      <c r="AV4" s="257"/>
      <c r="AW4" s="257"/>
      <c r="AX4" s="257"/>
      <c r="AY4" s="258"/>
      <c r="AZ4" s="243" t="s">
        <v>40</v>
      </c>
      <c r="BA4" s="244"/>
      <c r="BB4" s="244"/>
      <c r="BC4" s="244"/>
      <c r="BD4" s="244"/>
      <c r="BE4" s="244"/>
      <c r="BF4" s="244"/>
      <c r="BG4" s="245"/>
      <c r="BH4" s="243" t="s">
        <v>41</v>
      </c>
      <c r="BI4" s="244"/>
      <c r="BJ4" s="244"/>
      <c r="BK4" s="244"/>
      <c r="BL4" s="244"/>
      <c r="BM4" s="244"/>
      <c r="BN4" s="244"/>
      <c r="BO4" s="245"/>
      <c r="BP4" s="253" t="s">
        <v>128</v>
      </c>
      <c r="BQ4" s="254"/>
      <c r="BR4" s="254"/>
      <c r="BS4" s="254"/>
      <c r="BT4" s="254"/>
      <c r="BU4" s="254"/>
      <c r="BV4" s="254"/>
      <c r="BW4" s="254"/>
      <c r="BX4" s="254"/>
      <c r="BY4" s="254"/>
      <c r="BZ4" s="255"/>
    </row>
    <row r="5" spans="1:84" s="140" customFormat="1" ht="29.25" customHeight="1" x14ac:dyDescent="0.25">
      <c r="A5" s="216"/>
      <c r="B5" s="219"/>
      <c r="C5" s="237" t="s">
        <v>127</v>
      </c>
      <c r="D5" s="238"/>
      <c r="E5" s="238"/>
      <c r="F5" s="247" t="s">
        <v>129</v>
      </c>
      <c r="G5" s="247"/>
      <c r="H5" s="248"/>
      <c r="I5" s="225" t="s">
        <v>132</v>
      </c>
      <c r="J5" s="225" t="s">
        <v>133</v>
      </c>
      <c r="K5" s="222"/>
      <c r="L5" s="249" t="s">
        <v>127</v>
      </c>
      <c r="M5" s="250"/>
      <c r="N5" s="250"/>
      <c r="O5" s="230" t="s">
        <v>129</v>
      </c>
      <c r="P5" s="230"/>
      <c r="Q5" s="230"/>
      <c r="R5" s="225" t="str">
        <f>I5</f>
        <v>2024թ. ծրագրի  աճը 2025թ.        ծրագրի համեմատ /%/</v>
      </c>
      <c r="S5" s="239" t="str">
        <f>J5</f>
        <v>2024թ. փաստ. աճը 2025թ. փաստ       համեմատ    /հազ. դրամ./</v>
      </c>
      <c r="T5" s="259" t="s">
        <v>127</v>
      </c>
      <c r="U5" s="260"/>
      <c r="V5" s="260"/>
      <c r="W5" s="247" t="s">
        <v>129</v>
      </c>
      <c r="X5" s="247"/>
      <c r="Y5" s="247"/>
      <c r="Z5" s="241" t="str">
        <f>R5</f>
        <v>2024թ. ծրագրի  աճը 2025թ.        ծրագրի համեմատ /%/</v>
      </c>
      <c r="AA5" s="234" t="str">
        <f>S5</f>
        <v>2024թ. փաստ. աճը 2025թ. փաստ       համեմատ    /հազ. դրամ./</v>
      </c>
      <c r="AB5" s="237" t="s">
        <v>127</v>
      </c>
      <c r="AC5" s="238"/>
      <c r="AD5" s="238"/>
      <c r="AE5" s="230" t="s">
        <v>129</v>
      </c>
      <c r="AF5" s="230"/>
      <c r="AG5" s="230"/>
      <c r="AH5" s="225" t="str">
        <f>Z5</f>
        <v>2024թ. ծրագրի  աճը 2025թ.        ծրագրի համեմատ /%/</v>
      </c>
      <c r="AI5" s="239" t="str">
        <f>AA5</f>
        <v>2024թ. փաստ. աճը 2025թ. փաստ       համեմատ    /հազ. դրամ./</v>
      </c>
      <c r="AJ5" s="249" t="s">
        <v>127</v>
      </c>
      <c r="AK5" s="250"/>
      <c r="AL5" s="250"/>
      <c r="AM5" s="246" t="s">
        <v>129</v>
      </c>
      <c r="AN5" s="247"/>
      <c r="AO5" s="248"/>
      <c r="AP5" s="225" t="str">
        <f>AH5</f>
        <v>2024թ. ծրագրի  աճը 2025թ.        ծրագրի համեմատ /%/</v>
      </c>
      <c r="AQ5" s="239" t="str">
        <f>AI5</f>
        <v>2024թ. փաստ. աճը 2025թ. փաստ       համեմատ    /հազ. դրամ./</v>
      </c>
      <c r="AR5" s="237" t="s">
        <v>127</v>
      </c>
      <c r="AS5" s="238"/>
      <c r="AT5" s="238"/>
      <c r="AU5" s="263" t="s">
        <v>129</v>
      </c>
      <c r="AV5" s="263"/>
      <c r="AW5" s="263"/>
      <c r="AX5" s="262" t="str">
        <f>AP5</f>
        <v>2024թ. ծրագրի  աճը 2025թ.        ծրագրի համեմատ /%/</v>
      </c>
      <c r="AY5" s="239" t="str">
        <f>AQ5</f>
        <v>2024թ. փաստ. աճը 2025թ. փաստ       համեմատ    /հազ. դրամ./</v>
      </c>
      <c r="AZ5" s="237" t="s">
        <v>127</v>
      </c>
      <c r="BA5" s="238"/>
      <c r="BB5" s="238"/>
      <c r="BC5" s="230" t="s">
        <v>129</v>
      </c>
      <c r="BD5" s="230"/>
      <c r="BE5" s="230"/>
      <c r="BF5" s="225" t="str">
        <f>AX5</f>
        <v>2024թ. ծրագրի  աճը 2025թ.        ծրագրի համեմատ /%/</v>
      </c>
      <c r="BG5" s="239" t="str">
        <f>AY5</f>
        <v>2024թ. փաստ. աճը 2025թ. փաստ       համեմատ    /հազ. դրամ./</v>
      </c>
      <c r="BH5" s="237" t="s">
        <v>127</v>
      </c>
      <c r="BI5" s="238"/>
      <c r="BJ5" s="238"/>
      <c r="BK5" s="230" t="s">
        <v>129</v>
      </c>
      <c r="BL5" s="230"/>
      <c r="BM5" s="230"/>
      <c r="BN5" s="225" t="str">
        <f>BF5</f>
        <v>2024թ. ծրագրի  աճը 2025թ.        ծրագրի համեմատ /%/</v>
      </c>
      <c r="BO5" s="239" t="str">
        <f>BG5</f>
        <v>2024թ. փաստ. աճը 2025թ. փաստ       համեմատ    /հազ. դրամ./</v>
      </c>
      <c r="BP5" s="249" t="s">
        <v>127</v>
      </c>
      <c r="BQ5" s="250"/>
      <c r="BR5" s="250"/>
      <c r="BS5" s="230" t="s">
        <v>129</v>
      </c>
      <c r="BT5" s="230"/>
      <c r="BU5" s="230"/>
      <c r="BV5" s="230"/>
      <c r="BW5" s="230"/>
      <c r="BX5" s="230"/>
      <c r="BY5" s="225" t="str">
        <f>BN5</f>
        <v>2024թ. ծրագրի  աճը 2025թ.        ծրագրի համեմատ /%/</v>
      </c>
      <c r="BZ5" s="239" t="str">
        <f>BO5</f>
        <v>2024թ. փաստ. աճը 2025թ. փաստ       համեմատ    /հազ. դրամ./</v>
      </c>
    </row>
    <row r="6" spans="1:84" s="140" customFormat="1" ht="186.75" customHeight="1" thickBot="1" x14ac:dyDescent="0.3">
      <c r="A6" s="217"/>
      <c r="B6" s="220"/>
      <c r="C6" s="161" t="s">
        <v>118</v>
      </c>
      <c r="D6" s="148" t="s">
        <v>119</v>
      </c>
      <c r="E6" s="149" t="s">
        <v>121</v>
      </c>
      <c r="F6" s="151" t="s">
        <v>134</v>
      </c>
      <c r="G6" s="149" t="s">
        <v>137</v>
      </c>
      <c r="H6" s="150" t="s">
        <v>135</v>
      </c>
      <c r="I6" s="226"/>
      <c r="J6" s="226"/>
      <c r="K6" s="223"/>
      <c r="L6" s="158" t="str">
        <f t="shared" ref="L6:Q6" si="0">C6</f>
        <v xml:space="preserve">ծրագիր 
տարեկան                                                                                                            </v>
      </c>
      <c r="M6" s="148" t="str">
        <f t="shared" si="0"/>
        <v xml:space="preserve">փաստ
տարեկան                                                                                                          </v>
      </c>
      <c r="N6" s="149" t="str">
        <f t="shared" si="0"/>
        <v>կատ. %-ը տարեկան պլանի նկատմամբ</v>
      </c>
      <c r="O6" s="151" t="str">
        <f t="shared" si="0"/>
        <v xml:space="preserve">ծրագիր 
տարեկան 31.12.2025թ. դրությամբ                                                                                                         </v>
      </c>
      <c r="P6" s="149" t="str">
        <f t="shared" si="0"/>
        <v xml:space="preserve">փաստ                                 12 ամիս                                                                           </v>
      </c>
      <c r="Q6" s="150" t="str">
        <f t="shared" si="0"/>
        <v>12 ամսվա կատ. %-ը
տարեկան պլանի նկատմամբ</v>
      </c>
      <c r="R6" s="226"/>
      <c r="S6" s="240"/>
      <c r="T6" s="158" t="str">
        <f t="shared" ref="T6:Y6" si="1">L6</f>
        <v xml:space="preserve">ծրագիր 
տարեկան                                                                                                            </v>
      </c>
      <c r="U6" s="151" t="str">
        <f t="shared" si="1"/>
        <v xml:space="preserve">փաստ
տարեկան                                                                                                          </v>
      </c>
      <c r="V6" s="149" t="str">
        <f t="shared" si="1"/>
        <v>կատ. %-ը տարեկան պլանի նկատմամբ</v>
      </c>
      <c r="W6" s="151" t="str">
        <f t="shared" si="1"/>
        <v xml:space="preserve">ծրագիր 
տարեկան 31.12.2025թ. դրությամբ                                                                                                         </v>
      </c>
      <c r="X6" s="149" t="str">
        <f t="shared" si="1"/>
        <v xml:space="preserve">փաստ                                 12 ամիս                                                                           </v>
      </c>
      <c r="Y6" s="150" t="str">
        <f t="shared" si="1"/>
        <v>12 ամսվա կատ. %-ը
տարեկան պլանի նկատմամբ</v>
      </c>
      <c r="Z6" s="242"/>
      <c r="AA6" s="235"/>
      <c r="AB6" s="158" t="str">
        <f t="shared" ref="AB6:AG6" si="2">T6</f>
        <v xml:space="preserve">ծրագիր 
տարեկան                                                                                                            </v>
      </c>
      <c r="AC6" s="148" t="str">
        <f t="shared" si="2"/>
        <v xml:space="preserve">փաստ
տարեկան                                                                                                          </v>
      </c>
      <c r="AD6" s="149" t="str">
        <f t="shared" si="2"/>
        <v>կատ. %-ը տարեկան պլանի նկատմամբ</v>
      </c>
      <c r="AE6" s="151" t="str">
        <f t="shared" si="2"/>
        <v xml:space="preserve">ծրագիր 
տարեկան 31.12.2025թ. դրությամբ                                                                                                         </v>
      </c>
      <c r="AF6" s="149" t="str">
        <f>X6</f>
        <v xml:space="preserve">փաստ                                 12 ամիս                                                                           </v>
      </c>
      <c r="AG6" s="150" t="str">
        <f t="shared" si="2"/>
        <v>12 ամսվա կատ. %-ը
տարեկան պլանի նկատմամբ</v>
      </c>
      <c r="AH6" s="226"/>
      <c r="AI6" s="240"/>
      <c r="AJ6" s="161" t="str">
        <f t="shared" ref="AJ6:AO6" si="3">AB6</f>
        <v xml:space="preserve">ծրագիր 
տարեկան                                                                                                            </v>
      </c>
      <c r="AK6" s="148" t="str">
        <f t="shared" si="3"/>
        <v xml:space="preserve">փաստ
տարեկան                                                                                                          </v>
      </c>
      <c r="AL6" s="149" t="str">
        <f t="shared" si="3"/>
        <v>կատ. %-ը տարեկան պլանի նկատմամբ</v>
      </c>
      <c r="AM6" s="151" t="str">
        <f t="shared" si="3"/>
        <v xml:space="preserve">ծրագիր 
տարեկան 31.12.2025թ. դրությամբ                                                                                                         </v>
      </c>
      <c r="AN6" s="149" t="str">
        <f t="shared" si="3"/>
        <v xml:space="preserve">փաստ                                 12 ամիս                                                                           </v>
      </c>
      <c r="AO6" s="152" t="str">
        <f t="shared" si="3"/>
        <v>12 ամսվա կատ. %-ը
տարեկան պլանի նկատմամբ</v>
      </c>
      <c r="AP6" s="226"/>
      <c r="AQ6" s="240"/>
      <c r="AR6" s="161" t="str">
        <f t="shared" ref="AR6:AW6" si="4">AJ6</f>
        <v xml:space="preserve">ծրագիր 
տարեկան                                                                                                            </v>
      </c>
      <c r="AS6" s="148" t="str">
        <f t="shared" si="4"/>
        <v xml:space="preserve">փաստ
տարեկան                                                                                                          </v>
      </c>
      <c r="AT6" s="149" t="str">
        <f t="shared" si="4"/>
        <v>կատ. %-ը տարեկան պլանի նկատմամբ</v>
      </c>
      <c r="AU6" s="151" t="str">
        <f t="shared" si="4"/>
        <v xml:space="preserve">ծրագիր 
տարեկան 31.12.2025թ. դրությամբ                                                                                                         </v>
      </c>
      <c r="AV6" s="149" t="str">
        <f t="shared" si="4"/>
        <v xml:space="preserve">փաստ                                 12 ամիս                                                                           </v>
      </c>
      <c r="AW6" s="150" t="str">
        <f t="shared" si="4"/>
        <v>12 ամսվա կատ. %-ը
տարեկան պլանի նկատմամբ</v>
      </c>
      <c r="AX6" s="226"/>
      <c r="AY6" s="240"/>
      <c r="AZ6" s="161" t="str">
        <f t="shared" ref="AZ6:BE6" si="5">AR6</f>
        <v xml:space="preserve">ծրագիր 
տարեկան                                                                                                            </v>
      </c>
      <c r="BA6" s="151" t="str">
        <f t="shared" si="5"/>
        <v xml:space="preserve">փաստ
տարեկան                                                                                                          </v>
      </c>
      <c r="BB6" s="149" t="str">
        <f t="shared" si="5"/>
        <v>կատ. %-ը տարեկան պլանի նկատմամբ</v>
      </c>
      <c r="BC6" s="151" t="str">
        <f t="shared" si="5"/>
        <v xml:space="preserve">ծրագիր 
տարեկան 31.12.2025թ. դրությամբ                                                                                                         </v>
      </c>
      <c r="BD6" s="149" t="str">
        <f t="shared" si="5"/>
        <v xml:space="preserve">փաստ                                 12 ամիս                                                                           </v>
      </c>
      <c r="BE6" s="150" t="str">
        <f t="shared" si="5"/>
        <v>12 ամսվա կատ. %-ը
տարեկան պլանի նկատմամբ</v>
      </c>
      <c r="BF6" s="226"/>
      <c r="BG6" s="240"/>
      <c r="BH6" s="158" t="str">
        <f t="shared" ref="BH6:BM6" si="6">AZ6</f>
        <v xml:space="preserve">ծրագիր 
տարեկան                                                                                                            </v>
      </c>
      <c r="BI6" s="148" t="str">
        <f t="shared" si="6"/>
        <v xml:space="preserve">փաստ
տարեկան                                                                                                          </v>
      </c>
      <c r="BJ6" s="149" t="str">
        <f t="shared" si="6"/>
        <v>կատ. %-ը տարեկան պլանի նկատմամբ</v>
      </c>
      <c r="BK6" s="151" t="str">
        <f t="shared" si="6"/>
        <v xml:space="preserve">ծրագիր 
տարեկան 31.12.2025թ. դրությամբ                                                                                                         </v>
      </c>
      <c r="BL6" s="149" t="str">
        <f t="shared" si="6"/>
        <v xml:space="preserve">փաստ                                 12 ամիս                                                                           </v>
      </c>
      <c r="BM6" s="150" t="str">
        <f t="shared" si="6"/>
        <v>12 ամսվա կատ. %-ը
տարեկան պլանի նկատմամբ</v>
      </c>
      <c r="BN6" s="226"/>
      <c r="BO6" s="240"/>
      <c r="BP6" s="183" t="str">
        <f t="shared" ref="BP6:BU6" si="7">BH6</f>
        <v xml:space="preserve">ծրագիր 
տարեկան                                                                                                            </v>
      </c>
      <c r="BQ6" s="184" t="str">
        <f t="shared" si="7"/>
        <v xml:space="preserve">փաստ
տարեկան                                                                                                          </v>
      </c>
      <c r="BR6" s="185" t="str">
        <f t="shared" si="7"/>
        <v>կատ. %-ը տարեկան պլանի նկատմամբ</v>
      </c>
      <c r="BS6" s="184" t="str">
        <f t="shared" si="7"/>
        <v xml:space="preserve">ծրագիր 
տարեկան 31.12.2025թ. դրությամբ                                                                                                         </v>
      </c>
      <c r="BT6" s="185" t="str">
        <f t="shared" si="7"/>
        <v xml:space="preserve">փաստ                                 12 ամիս                                                                           </v>
      </c>
      <c r="BU6" s="166" t="str">
        <f t="shared" si="7"/>
        <v>12 ամսվա կատ. %-ը
տարեկան պլանի նկատմամբ</v>
      </c>
      <c r="BV6" s="166" t="s">
        <v>130</v>
      </c>
      <c r="BW6" s="166" t="s">
        <v>138</v>
      </c>
      <c r="BX6" s="186" t="str">
        <f>BU6</f>
        <v>12 ամսվա կատ. %-ը
տարեկան պլանի նկատմամբ</v>
      </c>
      <c r="BY6" s="262"/>
      <c r="BZ6" s="261"/>
    </row>
    <row r="7" spans="1:84" s="470" customFormat="1" ht="34.5" customHeight="1" x14ac:dyDescent="0.25">
      <c r="A7" s="460">
        <v>1</v>
      </c>
      <c r="B7" s="461" t="s">
        <v>58</v>
      </c>
      <c r="C7" s="462">
        <v>113198866.20000002</v>
      </c>
      <c r="D7" s="463">
        <v>110398974.75899997</v>
      </c>
      <c r="E7" s="463">
        <f t="shared" ref="E7" si="8">D7/C7*100</f>
        <v>97.526572893359912</v>
      </c>
      <c r="F7" s="463">
        <v>147815228.30000001</v>
      </c>
      <c r="G7" s="463">
        <v>130743409.80000001</v>
      </c>
      <c r="H7" s="463">
        <f t="shared" ref="H7" si="9">G7/F7*100</f>
        <v>88.450568526436456</v>
      </c>
      <c r="I7" s="463">
        <f t="shared" ref="I7:I18" si="10">F7/C7*100-100</f>
        <v>30.580131464249575</v>
      </c>
      <c r="J7" s="463">
        <f>G7-D7</f>
        <v>20344435.041000038</v>
      </c>
      <c r="K7" s="464">
        <v>9550014.7702177837</v>
      </c>
      <c r="L7" s="462">
        <v>62917314.900000006</v>
      </c>
      <c r="M7" s="463">
        <v>71163566.158999994</v>
      </c>
      <c r="N7" s="463">
        <f t="shared" ref="N7" si="11">M7/L7*100</f>
        <v>113.10648948084716</v>
      </c>
      <c r="O7" s="463">
        <v>88640649.5</v>
      </c>
      <c r="P7" s="463">
        <v>96551005.200000003</v>
      </c>
      <c r="Q7" s="463">
        <f>P7/O7*100</f>
        <v>108.92407235802126</v>
      </c>
      <c r="R7" s="463">
        <f t="shared" ref="R7:R18" si="12">O7/L7*100-100</f>
        <v>40.884348991822577</v>
      </c>
      <c r="S7" s="465">
        <f>P7-M7</f>
        <v>25387439.041000009</v>
      </c>
      <c r="T7" s="462">
        <f t="shared" ref="T7:T17" si="13">AB7+AJ7+AR7+AZ7+BH7</f>
        <v>40511545.300000004</v>
      </c>
      <c r="U7" s="463">
        <f t="shared" ref="U7:U17" si="14">AC7+AK7+AS7+BA7+BI7</f>
        <v>48451668.458999999</v>
      </c>
      <c r="V7" s="463">
        <f t="shared" ref="V7" si="15">U7/T7*100</f>
        <v>119.59965511115665</v>
      </c>
      <c r="W7" s="463">
        <f t="shared" ref="W7:W17" si="16">AE7+AM7+AU7+BC7+BK7</f>
        <v>52200709.799999997</v>
      </c>
      <c r="X7" s="463">
        <f t="shared" ref="X7:X17" si="17">AF7+AN7+AV7+BD7+BL7</f>
        <v>59196808.799999997</v>
      </c>
      <c r="Y7" s="463">
        <f t="shared" ref="Y7" si="18">X7/W7*100</f>
        <v>113.40230626519181</v>
      </c>
      <c r="Z7" s="463">
        <f t="shared" ref="Z7:Z18" si="19">W7/T7*100-100</f>
        <v>28.853909208938489</v>
      </c>
      <c r="AA7" s="465">
        <f>X7-U7</f>
        <v>10745140.340999998</v>
      </c>
      <c r="AB7" s="462">
        <v>12869578.100000001</v>
      </c>
      <c r="AC7" s="463">
        <v>13534157.899999999</v>
      </c>
      <c r="AD7" s="463">
        <f t="shared" ref="AD7" si="20">AC7/AB7*100</f>
        <v>105.1639594929689</v>
      </c>
      <c r="AE7" s="463">
        <v>19194999.799999997</v>
      </c>
      <c r="AF7" s="463">
        <v>22800070.199999999</v>
      </c>
      <c r="AG7" s="463">
        <f t="shared" ref="AG7" si="21">AF7/AE7*100</f>
        <v>118.78129949238136</v>
      </c>
      <c r="AH7" s="463">
        <f t="shared" ref="AH7:AH18" si="22">AE7/AB7*100-100</f>
        <v>49.150186982431023</v>
      </c>
      <c r="AI7" s="465">
        <f>AF7-AC7</f>
        <v>9265912.3000000007</v>
      </c>
      <c r="AJ7" s="462">
        <v>13295706.4</v>
      </c>
      <c r="AK7" s="463">
        <v>12764605.6</v>
      </c>
      <c r="AL7" s="463">
        <f t="shared" ref="AL7" si="23">+AK7/AJ7*100</f>
        <v>96.005471360288155</v>
      </c>
      <c r="AM7" s="463">
        <v>13980727.800000001</v>
      </c>
      <c r="AN7" s="463">
        <v>14418917.200000003</v>
      </c>
      <c r="AO7" s="463">
        <f t="shared" ref="AO7" si="24">AN7/AM7*100</f>
        <v>103.13423883411852</v>
      </c>
      <c r="AP7" s="466">
        <f t="shared" ref="AP7:AP18" si="25">AM7/AJ7*100-100</f>
        <v>5.1522001117593845</v>
      </c>
      <c r="AQ7" s="464">
        <f>AN7-AK7</f>
        <v>1654311.6000000034</v>
      </c>
      <c r="AR7" s="467">
        <v>11569619.1</v>
      </c>
      <c r="AS7" s="466">
        <v>19515440.200000003</v>
      </c>
      <c r="AT7" s="466">
        <f t="shared" ref="AT7" si="26">AS7/AR7*100</f>
        <v>168.67832926323393</v>
      </c>
      <c r="AU7" s="463">
        <v>16163993.399999999</v>
      </c>
      <c r="AV7" s="463">
        <v>18899580.300000001</v>
      </c>
      <c r="AW7" s="463">
        <f t="shared" ref="AW7" si="27">AV7/AU7*100</f>
        <v>116.92395457177062</v>
      </c>
      <c r="AX7" s="463">
        <f t="shared" ref="AX7:AX18" si="28">AU7/AR7*100-100</f>
        <v>39.710678979915571</v>
      </c>
      <c r="AY7" s="465">
        <f>AV7-AS7</f>
        <v>-615859.90000000224</v>
      </c>
      <c r="AZ7" s="462">
        <v>584208.6</v>
      </c>
      <c r="BA7" s="463">
        <v>761003.95900000003</v>
      </c>
      <c r="BB7" s="463">
        <f t="shared" ref="BB7" si="29">BA7/AZ7*100</f>
        <v>130.26236844168335</v>
      </c>
      <c r="BC7" s="463">
        <v>590000</v>
      </c>
      <c r="BD7" s="463">
        <v>762716.8</v>
      </c>
      <c r="BE7" s="463">
        <f t="shared" ref="BE7" si="30">BD7/BC7*100</f>
        <v>129.27403389830511</v>
      </c>
      <c r="BF7" s="463">
        <f t="shared" ref="BF7:BF18" si="31">BC7/AZ7*100-100</f>
        <v>0.99132398941064537</v>
      </c>
      <c r="BG7" s="465">
        <f>BD7-BA7</f>
        <v>1712.8410000000149</v>
      </c>
      <c r="BH7" s="462">
        <v>2192433.1</v>
      </c>
      <c r="BI7" s="463">
        <v>1876460.8</v>
      </c>
      <c r="BJ7" s="463">
        <f t="shared" ref="BJ7" si="32">BI7/BH7*100</f>
        <v>85.588052834998706</v>
      </c>
      <c r="BK7" s="468">
        <v>2270988.7999999998</v>
      </c>
      <c r="BL7" s="463">
        <v>2315524.3000000003</v>
      </c>
      <c r="BM7" s="469">
        <f t="shared" ref="BM7" si="33">BL7/BK7*100</f>
        <v>101.96106207128808</v>
      </c>
      <c r="BN7" s="469">
        <f t="shared" ref="BN7:BN18" si="34">BK7/BH7*100-100</f>
        <v>3.5830374938236247</v>
      </c>
      <c r="BO7" s="465">
        <f>BL7-BI7</f>
        <v>439063.50000000023</v>
      </c>
      <c r="BP7" s="462">
        <v>18190182.5</v>
      </c>
      <c r="BQ7" s="463">
        <v>17920351</v>
      </c>
      <c r="BR7" s="463">
        <f t="shared" ref="BR7" si="35">BQ7/BP7*100</f>
        <v>98.516609165411069</v>
      </c>
      <c r="BS7" s="463">
        <v>16274058.6</v>
      </c>
      <c r="BT7" s="463">
        <v>18624090.399999999</v>
      </c>
      <c r="BU7" s="463">
        <f t="shared" ref="BU7" si="36">BT7/BS7*100</f>
        <v>114.44035478648209</v>
      </c>
      <c r="BV7" s="463">
        <v>5403705.0999999996</v>
      </c>
      <c r="BW7" s="463">
        <v>5947467.3000000007</v>
      </c>
      <c r="BX7" s="463">
        <f t="shared" ref="BX7" si="37">BW7/BV7*100</f>
        <v>110.06276600845597</v>
      </c>
      <c r="BY7" s="463">
        <f t="shared" ref="BY7:BY18" si="38">BS7/BP7*100-100</f>
        <v>-10.533835490655477</v>
      </c>
      <c r="BZ7" s="465">
        <f>BT7-BQ7</f>
        <v>703739.39999999851</v>
      </c>
      <c r="CE7" s="471"/>
      <c r="CF7" s="471"/>
    </row>
    <row r="8" spans="1:84" s="140" customFormat="1" ht="34.5" customHeight="1" x14ac:dyDescent="0.25">
      <c r="A8" s="194">
        <v>2</v>
      </c>
      <c r="B8" s="195" t="s">
        <v>45</v>
      </c>
      <c r="C8" s="196">
        <v>13722406.600000001</v>
      </c>
      <c r="D8" s="197">
        <v>12201610</v>
      </c>
      <c r="E8" s="197">
        <f t="shared" ref="E8:E18" si="39">D8/C8*100</f>
        <v>88.917420651272622</v>
      </c>
      <c r="F8" s="197">
        <v>15034294.532279985</v>
      </c>
      <c r="G8" s="197">
        <v>13886233.800000001</v>
      </c>
      <c r="H8" s="197">
        <f t="shared" ref="H8:H18" si="40">G8/F8*100</f>
        <v>92.363720626764405</v>
      </c>
      <c r="I8" s="197">
        <f t="shared" si="10"/>
        <v>9.56018846052838</v>
      </c>
      <c r="J8" s="197">
        <f t="shared" ref="J8:J17" si="41">G8-D8</f>
        <v>1684623.8000000007</v>
      </c>
      <c r="K8" s="198">
        <v>7342917.1322799847</v>
      </c>
      <c r="L8" s="196">
        <v>2776173.3</v>
      </c>
      <c r="M8" s="197">
        <v>2887659.8999999994</v>
      </c>
      <c r="N8" s="197">
        <f t="shared" ref="N8:N18" si="42">M8/L8*100</f>
        <v>104.01583719575429</v>
      </c>
      <c r="O8" s="197">
        <v>3071719</v>
      </c>
      <c r="P8" s="197">
        <v>3211967.100000001</v>
      </c>
      <c r="Q8" s="197">
        <f t="shared" ref="Q8:Q18" si="43">P8/O8*100</f>
        <v>104.56578547712212</v>
      </c>
      <c r="R8" s="197">
        <f t="shared" si="12"/>
        <v>10.645794338559497</v>
      </c>
      <c r="S8" s="199">
        <f t="shared" ref="S8:S17" si="44">P8-M8</f>
        <v>324307.20000000158</v>
      </c>
      <c r="T8" s="196">
        <f t="shared" si="13"/>
        <v>2109380.3000000003</v>
      </c>
      <c r="U8" s="197">
        <f t="shared" si="14"/>
        <v>2222673.4000000004</v>
      </c>
      <c r="V8" s="197">
        <f t="shared" ref="V8:V18" si="45">U8/T8*100</f>
        <v>105.37091865321773</v>
      </c>
      <c r="W8" s="197">
        <f t="shared" si="16"/>
        <v>2474219</v>
      </c>
      <c r="X8" s="197">
        <f t="shared" si="17"/>
        <v>2540176.4</v>
      </c>
      <c r="Y8" s="197">
        <f t="shared" ref="Y8:Y18" si="46">X8/W8*100</f>
        <v>102.66578665833541</v>
      </c>
      <c r="Z8" s="197">
        <f t="shared" si="19"/>
        <v>17.296013431053652</v>
      </c>
      <c r="AA8" s="199">
        <f t="shared" ref="AA8:AA17" si="47">X8-U8</f>
        <v>317502.99999999953</v>
      </c>
      <c r="AB8" s="196">
        <v>739252.40000000014</v>
      </c>
      <c r="AC8" s="197">
        <v>804985.10000000009</v>
      </c>
      <c r="AD8" s="197">
        <f t="shared" ref="AD8:AD18" si="48">AC8/AB8*100</f>
        <v>108.89178039868386</v>
      </c>
      <c r="AE8" s="197">
        <v>967696.00000000012</v>
      </c>
      <c r="AF8" s="197">
        <v>938056.39999999991</v>
      </c>
      <c r="AG8" s="197">
        <f t="shared" ref="AG8:AG18" si="49">AF8/AE8*100</f>
        <v>96.93709594748762</v>
      </c>
      <c r="AH8" s="197">
        <f t="shared" si="22"/>
        <v>30.901976104507725</v>
      </c>
      <c r="AI8" s="199">
        <f t="shared" ref="AI8:AI20" si="50">AF8-AC8</f>
        <v>133071.29999999981</v>
      </c>
      <c r="AJ8" s="196">
        <v>964596.9</v>
      </c>
      <c r="AK8" s="197">
        <v>1009724.7</v>
      </c>
      <c r="AL8" s="197">
        <f t="shared" ref="AL8:AL18" si="51">+AK8/AJ8*100</f>
        <v>104.67841022503804</v>
      </c>
      <c r="AM8" s="197">
        <v>1109552</v>
      </c>
      <c r="AN8" s="197">
        <v>1091467.2</v>
      </c>
      <c r="AO8" s="197">
        <f t="shared" ref="AO8:AO18" si="52">AN8/AM8*100</f>
        <v>98.370080897515393</v>
      </c>
      <c r="AP8" s="200">
        <f t="shared" si="25"/>
        <v>15.027531189453327</v>
      </c>
      <c r="AQ8" s="198">
        <f t="shared" ref="AQ8:AQ20" si="53">AN8-AK8</f>
        <v>81742.5</v>
      </c>
      <c r="AR8" s="201">
        <v>176747</v>
      </c>
      <c r="AS8" s="200">
        <v>156161.40000000002</v>
      </c>
      <c r="AT8" s="200">
        <f t="shared" ref="AT8:AT18" si="54">AS8/AR8*100</f>
        <v>88.353069641917557</v>
      </c>
      <c r="AU8" s="197">
        <v>142447</v>
      </c>
      <c r="AV8" s="197">
        <v>259483.7</v>
      </c>
      <c r="AW8" s="197">
        <f t="shared" ref="AW8:AW18" si="55">AV8/AU8*100</f>
        <v>182.16157588436403</v>
      </c>
      <c r="AX8" s="197">
        <f t="shared" si="28"/>
        <v>-19.406269979122698</v>
      </c>
      <c r="AY8" s="199">
        <f t="shared" ref="AY8:AY20" si="56">AV8-AS8</f>
        <v>103322.29999999999</v>
      </c>
      <c r="AZ8" s="196">
        <v>39300</v>
      </c>
      <c r="BA8" s="197">
        <v>44380.799999999996</v>
      </c>
      <c r="BB8" s="197">
        <f t="shared" ref="BB8:BB18" si="57">BA8/AZ8*100</f>
        <v>112.92824427480915</v>
      </c>
      <c r="BC8" s="197">
        <v>45800</v>
      </c>
      <c r="BD8" s="197">
        <v>45364.1</v>
      </c>
      <c r="BE8" s="197">
        <f t="shared" ref="BE8:BE18" si="58">BD8/BC8*100</f>
        <v>99.048253275109161</v>
      </c>
      <c r="BF8" s="197">
        <f t="shared" si="31"/>
        <v>16.53944020356235</v>
      </c>
      <c r="BG8" s="199">
        <f t="shared" ref="BG8:BG20" si="59">BD8-BA8</f>
        <v>983.30000000000291</v>
      </c>
      <c r="BH8" s="196">
        <v>189484</v>
      </c>
      <c r="BI8" s="197">
        <v>207421.39999999997</v>
      </c>
      <c r="BJ8" s="197">
        <f t="shared" ref="BJ8:BJ18" si="60">BI8/BH8*100</f>
        <v>109.46644571573323</v>
      </c>
      <c r="BK8" s="202">
        <v>208724</v>
      </c>
      <c r="BL8" s="197">
        <v>205805</v>
      </c>
      <c r="BM8" s="193">
        <f t="shared" ref="BM8:BM18" si="61">BL8/BK8*100</f>
        <v>98.601502462582175</v>
      </c>
      <c r="BN8" s="193">
        <f t="shared" si="34"/>
        <v>10.153891621456168</v>
      </c>
      <c r="BO8" s="199">
        <f t="shared" ref="BO8:BO20" si="62">BL8-BI8</f>
        <v>-1616.3999999999651</v>
      </c>
      <c r="BP8" s="196">
        <v>489943</v>
      </c>
      <c r="BQ8" s="197">
        <v>499897.69999999995</v>
      </c>
      <c r="BR8" s="197">
        <f t="shared" ref="BR8:BR18" si="63">BQ8/BP8*100</f>
        <v>102.03180778172154</v>
      </c>
      <c r="BS8" s="197">
        <v>503370</v>
      </c>
      <c r="BT8" s="197">
        <v>547492.69999999995</v>
      </c>
      <c r="BU8" s="197">
        <f t="shared" ref="BU8:BU18" si="64">BT8/BS8*100</f>
        <v>108.76546079424676</v>
      </c>
      <c r="BV8" s="197">
        <v>177630</v>
      </c>
      <c r="BW8" s="197">
        <v>181974.9</v>
      </c>
      <c r="BX8" s="197">
        <f t="shared" ref="BX8:BX18" si="65">BW8/BV8*100</f>
        <v>102.44603952035129</v>
      </c>
      <c r="BY8" s="197">
        <f t="shared" si="38"/>
        <v>2.7405228771510082</v>
      </c>
      <c r="BZ8" s="199">
        <f t="shared" ref="BZ8:BZ20" si="66">BT8-BQ8</f>
        <v>47595</v>
      </c>
      <c r="CE8" s="203"/>
      <c r="CF8" s="203"/>
    </row>
    <row r="9" spans="1:84" s="140" customFormat="1" ht="34.5" customHeight="1" x14ac:dyDescent="0.25">
      <c r="A9" s="194">
        <v>3</v>
      </c>
      <c r="B9" s="195" t="s">
        <v>46</v>
      </c>
      <c r="C9" s="196">
        <v>22014137.761</v>
      </c>
      <c r="D9" s="197">
        <v>20999866.275600001</v>
      </c>
      <c r="E9" s="197">
        <f t="shared" si="39"/>
        <v>95.392635876037488</v>
      </c>
      <c r="F9" s="197">
        <v>23110592.1184</v>
      </c>
      <c r="G9" s="197">
        <v>23414680.663394634</v>
      </c>
      <c r="H9" s="197">
        <f t="shared" si="40"/>
        <v>101.31579729085576</v>
      </c>
      <c r="I9" s="197">
        <f t="shared" si="10"/>
        <v>4.9806827289982039</v>
      </c>
      <c r="J9" s="197">
        <f t="shared" si="41"/>
        <v>2414814.3877946325</v>
      </c>
      <c r="K9" s="198">
        <v>12535493.682665857</v>
      </c>
      <c r="L9" s="196">
        <v>5969919.6310000001</v>
      </c>
      <c r="M9" s="197">
        <v>6026908.8836000003</v>
      </c>
      <c r="N9" s="197">
        <f t="shared" si="42"/>
        <v>100.95460669694903</v>
      </c>
      <c r="O9" s="197">
        <v>6589148.4290999994</v>
      </c>
      <c r="P9" s="197">
        <v>6927147.7552946303</v>
      </c>
      <c r="Q9" s="197">
        <f t="shared" si="43"/>
        <v>105.12963594357514</v>
      </c>
      <c r="R9" s="197">
        <f t="shared" si="12"/>
        <v>10.372481312554527</v>
      </c>
      <c r="S9" s="199">
        <f t="shared" si="44"/>
        <v>900238.87169463001</v>
      </c>
      <c r="T9" s="196">
        <f t="shared" si="13"/>
        <v>4053037.7000000007</v>
      </c>
      <c r="U9" s="197">
        <f t="shared" si="14"/>
        <v>4143058.3832999999</v>
      </c>
      <c r="V9" s="197">
        <f t="shared" si="45"/>
        <v>102.22106701104703</v>
      </c>
      <c r="W9" s="197">
        <f t="shared" si="16"/>
        <v>4750919.8499999996</v>
      </c>
      <c r="X9" s="197">
        <f t="shared" si="17"/>
        <v>4740193.894694631</v>
      </c>
      <c r="Y9" s="197">
        <f t="shared" si="46"/>
        <v>99.774234134777743</v>
      </c>
      <c r="Z9" s="197">
        <f t="shared" si="19"/>
        <v>17.21874311704525</v>
      </c>
      <c r="AA9" s="199">
        <f t="shared" si="47"/>
        <v>597135.51139463112</v>
      </c>
      <c r="AB9" s="196">
        <v>1383292.8000000005</v>
      </c>
      <c r="AC9" s="197">
        <v>1310473.0464999997</v>
      </c>
      <c r="AD9" s="197">
        <f t="shared" si="48"/>
        <v>94.73576718537096</v>
      </c>
      <c r="AE9" s="197">
        <v>1515577.8</v>
      </c>
      <c r="AF9" s="197">
        <v>1590992.9689946314</v>
      </c>
      <c r="AG9" s="197">
        <f t="shared" si="49"/>
        <v>104.97600116566971</v>
      </c>
      <c r="AH9" s="197">
        <f t="shared" si="22"/>
        <v>9.5630512932619638</v>
      </c>
      <c r="AI9" s="199">
        <f t="shared" si="50"/>
        <v>280519.92249463173</v>
      </c>
      <c r="AJ9" s="196">
        <v>2072805.7</v>
      </c>
      <c r="AK9" s="197">
        <v>1921691.3656000001</v>
      </c>
      <c r="AL9" s="197">
        <f t="shared" si="51"/>
        <v>92.709671996753002</v>
      </c>
      <c r="AM9" s="197">
        <v>2442522.7999999998</v>
      </c>
      <c r="AN9" s="197">
        <v>2189689.6804</v>
      </c>
      <c r="AO9" s="197">
        <f t="shared" si="52"/>
        <v>89.6486894779447</v>
      </c>
      <c r="AP9" s="200">
        <f t="shared" si="25"/>
        <v>17.836553614263011</v>
      </c>
      <c r="AQ9" s="198">
        <f t="shared" si="53"/>
        <v>267998.31479999982</v>
      </c>
      <c r="AR9" s="201">
        <v>191320.49999999997</v>
      </c>
      <c r="AS9" s="200">
        <v>389604.79739999998</v>
      </c>
      <c r="AT9" s="200">
        <f t="shared" si="54"/>
        <v>203.63985950277157</v>
      </c>
      <c r="AU9" s="197">
        <v>326015.75</v>
      </c>
      <c r="AV9" s="197">
        <v>413049.20669999998</v>
      </c>
      <c r="AW9" s="197">
        <f t="shared" si="55"/>
        <v>126.69608959076363</v>
      </c>
      <c r="AX9" s="197">
        <f t="shared" si="28"/>
        <v>70.402936433889749</v>
      </c>
      <c r="AY9" s="199">
        <f t="shared" si="56"/>
        <v>23444.409299999999</v>
      </c>
      <c r="AZ9" s="196">
        <v>76000</v>
      </c>
      <c r="BA9" s="197">
        <v>94157.849999999991</v>
      </c>
      <c r="BB9" s="197">
        <f t="shared" si="57"/>
        <v>123.89190789473683</v>
      </c>
      <c r="BC9" s="197">
        <v>78000</v>
      </c>
      <c r="BD9" s="197">
        <v>89410.8</v>
      </c>
      <c r="BE9" s="197">
        <f t="shared" si="58"/>
        <v>114.62923076923077</v>
      </c>
      <c r="BF9" s="197">
        <f t="shared" si="31"/>
        <v>2.6315789473684248</v>
      </c>
      <c r="BG9" s="199">
        <f t="shared" si="59"/>
        <v>-4747.0499999999884</v>
      </c>
      <c r="BH9" s="196">
        <v>329618.7</v>
      </c>
      <c r="BI9" s="197">
        <v>427131.32379999995</v>
      </c>
      <c r="BJ9" s="197">
        <f t="shared" si="60"/>
        <v>129.5834622853618</v>
      </c>
      <c r="BK9" s="202">
        <v>388803.5</v>
      </c>
      <c r="BL9" s="197">
        <v>457051.23859999998</v>
      </c>
      <c r="BM9" s="193">
        <f t="shared" si="61"/>
        <v>117.55327269430444</v>
      </c>
      <c r="BN9" s="193">
        <f t="shared" si="34"/>
        <v>17.95553468295337</v>
      </c>
      <c r="BO9" s="199">
        <f t="shared" si="62"/>
        <v>29919.914800000028</v>
      </c>
      <c r="BP9" s="196">
        <v>1084987.8</v>
      </c>
      <c r="BQ9" s="197">
        <v>1013731.3966999999</v>
      </c>
      <c r="BR9" s="197">
        <f t="shared" si="63"/>
        <v>93.432515711236547</v>
      </c>
      <c r="BS9" s="197">
        <v>1220247.5730000001</v>
      </c>
      <c r="BT9" s="197">
        <v>1270549.2459</v>
      </c>
      <c r="BU9" s="197">
        <f t="shared" si="64"/>
        <v>104.1222514195486</v>
      </c>
      <c r="BV9" s="197">
        <v>509470.3</v>
      </c>
      <c r="BW9" s="197">
        <v>562558.54170000006</v>
      </c>
      <c r="BX9" s="197">
        <f t="shared" si="65"/>
        <v>110.42028194774063</v>
      </c>
      <c r="BY9" s="197">
        <f t="shared" si="38"/>
        <v>12.466478701419504</v>
      </c>
      <c r="BZ9" s="199">
        <f t="shared" si="66"/>
        <v>256817.84920000006</v>
      </c>
      <c r="CE9" s="203"/>
      <c r="CF9" s="203"/>
    </row>
    <row r="10" spans="1:84" s="140" customFormat="1" ht="34.5" customHeight="1" x14ac:dyDescent="0.25">
      <c r="A10" s="194">
        <v>4</v>
      </c>
      <c r="B10" s="195" t="s">
        <v>47</v>
      </c>
      <c r="C10" s="196">
        <v>17388003.578000002</v>
      </c>
      <c r="D10" s="197">
        <v>18199625.333999999</v>
      </c>
      <c r="E10" s="197">
        <f t="shared" si="39"/>
        <v>104.66771100177881</v>
      </c>
      <c r="F10" s="197">
        <v>20085386</v>
      </c>
      <c r="G10" s="197">
        <v>21554378.449000001</v>
      </c>
      <c r="H10" s="197">
        <f t="shared" si="40"/>
        <v>107.31373770461768</v>
      </c>
      <c r="I10" s="197">
        <f t="shared" si="10"/>
        <v>15.512893184660001</v>
      </c>
      <c r="J10" s="197">
        <f t="shared" si="41"/>
        <v>3354753.1150000021</v>
      </c>
      <c r="K10" s="198">
        <v>10720443.876339309</v>
      </c>
      <c r="L10" s="196">
        <v>4982235.5</v>
      </c>
      <c r="M10" s="197">
        <v>5618347.6619999995</v>
      </c>
      <c r="N10" s="197">
        <f t="shared" si="42"/>
        <v>112.7676052647451</v>
      </c>
      <c r="O10" s="197">
        <v>5701702.2000000002</v>
      </c>
      <c r="P10" s="197">
        <v>6962382.4689999996</v>
      </c>
      <c r="Q10" s="197">
        <f t="shared" si="43"/>
        <v>122.11059477992379</v>
      </c>
      <c r="R10" s="197">
        <f t="shared" si="12"/>
        <v>14.440640150390323</v>
      </c>
      <c r="S10" s="199">
        <f t="shared" si="44"/>
        <v>1344034.807</v>
      </c>
      <c r="T10" s="196">
        <f t="shared" si="13"/>
        <v>3648587.8</v>
      </c>
      <c r="U10" s="197">
        <f t="shared" si="14"/>
        <v>4038808.1919999998</v>
      </c>
      <c r="V10" s="197">
        <f t="shared" si="45"/>
        <v>110.6951076249282</v>
      </c>
      <c r="W10" s="197">
        <f t="shared" si="16"/>
        <v>4123133.1999999997</v>
      </c>
      <c r="X10" s="197">
        <f t="shared" si="17"/>
        <v>4535621.3810000001</v>
      </c>
      <c r="Y10" s="197">
        <f t="shared" si="46"/>
        <v>110.00424097383031</v>
      </c>
      <c r="Z10" s="197">
        <f t="shared" si="19"/>
        <v>13.00627601725796</v>
      </c>
      <c r="AA10" s="199">
        <f t="shared" si="47"/>
        <v>496813.18900000025</v>
      </c>
      <c r="AB10" s="196">
        <v>1163086.8</v>
      </c>
      <c r="AC10" s="197">
        <v>1306099.263</v>
      </c>
      <c r="AD10" s="197">
        <f t="shared" si="48"/>
        <v>112.29594068129738</v>
      </c>
      <c r="AE10" s="197">
        <v>1392016.4</v>
      </c>
      <c r="AF10" s="197">
        <v>1520757.666</v>
      </c>
      <c r="AG10" s="197">
        <f t="shared" si="49"/>
        <v>109.24854520392144</v>
      </c>
      <c r="AH10" s="197">
        <f t="shared" si="22"/>
        <v>19.682933380380547</v>
      </c>
      <c r="AI10" s="199">
        <f t="shared" si="50"/>
        <v>214658.40299999993</v>
      </c>
      <c r="AJ10" s="196">
        <v>1948462.5</v>
      </c>
      <c r="AK10" s="197">
        <v>2036089.298</v>
      </c>
      <c r="AL10" s="197">
        <f t="shared" si="51"/>
        <v>104.49722783989941</v>
      </c>
      <c r="AM10" s="197">
        <v>2109149.7000000002</v>
      </c>
      <c r="AN10" s="197">
        <v>2170874.94</v>
      </c>
      <c r="AO10" s="197">
        <f t="shared" si="52"/>
        <v>102.92654618114587</v>
      </c>
      <c r="AP10" s="200">
        <f t="shared" si="25"/>
        <v>8.2468715718162571</v>
      </c>
      <c r="AQ10" s="198">
        <f t="shared" si="53"/>
        <v>134785.64199999999</v>
      </c>
      <c r="AR10" s="201">
        <v>264718.5</v>
      </c>
      <c r="AS10" s="200">
        <v>367161.83299999998</v>
      </c>
      <c r="AT10" s="200">
        <f t="shared" si="54"/>
        <v>138.69897003798374</v>
      </c>
      <c r="AU10" s="197">
        <v>329654.8</v>
      </c>
      <c r="AV10" s="197">
        <v>526096.74699999997</v>
      </c>
      <c r="AW10" s="197">
        <f t="shared" si="55"/>
        <v>159.59019768557897</v>
      </c>
      <c r="AX10" s="197">
        <f t="shared" si="28"/>
        <v>24.530321832437082</v>
      </c>
      <c r="AY10" s="199">
        <f t="shared" si="56"/>
        <v>158934.91399999999</v>
      </c>
      <c r="AZ10" s="196">
        <v>86500</v>
      </c>
      <c r="BA10" s="197">
        <v>98099.6</v>
      </c>
      <c r="BB10" s="197">
        <f t="shared" si="57"/>
        <v>113.4099421965318</v>
      </c>
      <c r="BC10" s="197">
        <v>91627.8</v>
      </c>
      <c r="BD10" s="197">
        <v>91628.910999999993</v>
      </c>
      <c r="BE10" s="197">
        <f t="shared" si="58"/>
        <v>100.00121251410596</v>
      </c>
      <c r="BF10" s="197">
        <f t="shared" si="31"/>
        <v>5.9280924855491293</v>
      </c>
      <c r="BG10" s="199">
        <f t="shared" si="59"/>
        <v>-6470.689000000013</v>
      </c>
      <c r="BH10" s="196">
        <v>185820</v>
      </c>
      <c r="BI10" s="197">
        <v>231358.198</v>
      </c>
      <c r="BJ10" s="197">
        <f t="shared" si="60"/>
        <v>124.5066182326983</v>
      </c>
      <c r="BK10" s="202">
        <v>200684.5</v>
      </c>
      <c r="BL10" s="197">
        <v>226263.117</v>
      </c>
      <c r="BM10" s="193">
        <f t="shared" si="61"/>
        <v>112.74568638833593</v>
      </c>
      <c r="BN10" s="193">
        <f t="shared" si="34"/>
        <v>7.999408029275628</v>
      </c>
      <c r="BO10" s="199">
        <f t="shared" si="62"/>
        <v>-5095.0810000000056</v>
      </c>
      <c r="BP10" s="196">
        <v>1031461.9</v>
      </c>
      <c r="BQ10" s="197">
        <v>1047309.745</v>
      </c>
      <c r="BR10" s="197">
        <f t="shared" si="63"/>
        <v>101.53644502041229</v>
      </c>
      <c r="BS10" s="197">
        <v>1164477.3</v>
      </c>
      <c r="BT10" s="197">
        <v>1177472.0859999999</v>
      </c>
      <c r="BU10" s="197">
        <f t="shared" si="64"/>
        <v>101.11593295979233</v>
      </c>
      <c r="BV10" s="197">
        <v>493374.6</v>
      </c>
      <c r="BW10" s="197">
        <v>477449.92300000001</v>
      </c>
      <c r="BX10" s="197">
        <f t="shared" si="65"/>
        <v>96.77229492560015</v>
      </c>
      <c r="BY10" s="197">
        <f t="shared" si="38"/>
        <v>12.895813214235048</v>
      </c>
      <c r="BZ10" s="199">
        <f t="shared" si="66"/>
        <v>130162.3409999999</v>
      </c>
      <c r="CE10" s="203"/>
      <c r="CF10" s="203"/>
    </row>
    <row r="11" spans="1:84" s="140" customFormat="1" ht="34.5" customHeight="1" x14ac:dyDescent="0.25">
      <c r="A11" s="194">
        <v>5</v>
      </c>
      <c r="B11" s="195" t="s">
        <v>48</v>
      </c>
      <c r="C11" s="196">
        <v>20325521.888400003</v>
      </c>
      <c r="D11" s="197">
        <v>18605089.681200001</v>
      </c>
      <c r="E11" s="197">
        <f t="shared" si="39"/>
        <v>91.535606236109132</v>
      </c>
      <c r="F11" s="197">
        <v>23477292.624099996</v>
      </c>
      <c r="G11" s="197">
        <v>21628497.022399999</v>
      </c>
      <c r="H11" s="197">
        <f t="shared" si="40"/>
        <v>92.125175456550878</v>
      </c>
      <c r="I11" s="197">
        <f t="shared" si="10"/>
        <v>15.506468926137359</v>
      </c>
      <c r="J11" s="197">
        <f t="shared" si="41"/>
        <v>3023407.3411999978</v>
      </c>
      <c r="K11" s="198">
        <v>10559414.328673596</v>
      </c>
      <c r="L11" s="196">
        <v>3294679.966</v>
      </c>
      <c r="M11" s="197">
        <v>3556277.5351</v>
      </c>
      <c r="N11" s="197">
        <f t="shared" si="42"/>
        <v>107.93999938687824</v>
      </c>
      <c r="O11" s="197">
        <v>3798095.4309999999</v>
      </c>
      <c r="P11" s="197">
        <v>4150619.433600002</v>
      </c>
      <c r="Q11" s="197">
        <f t="shared" si="43"/>
        <v>109.2815993964424</v>
      </c>
      <c r="R11" s="197">
        <f t="shared" si="12"/>
        <v>15.279646891202788</v>
      </c>
      <c r="S11" s="199">
        <f t="shared" si="44"/>
        <v>594341.89850000199</v>
      </c>
      <c r="T11" s="196">
        <f t="shared" si="13"/>
        <v>2575410.4</v>
      </c>
      <c r="U11" s="197">
        <f t="shared" si="14"/>
        <v>2412383.9262999999</v>
      </c>
      <c r="V11" s="197">
        <f t="shared" si="45"/>
        <v>93.669883693099948</v>
      </c>
      <c r="W11" s="197">
        <f t="shared" si="16"/>
        <v>2969201.6</v>
      </c>
      <c r="X11" s="197">
        <f t="shared" si="17"/>
        <v>3021182.2672000015</v>
      </c>
      <c r="Y11" s="197">
        <f t="shared" si="46"/>
        <v>101.75066143033203</v>
      </c>
      <c r="Z11" s="197">
        <f t="shared" si="19"/>
        <v>15.290425168742033</v>
      </c>
      <c r="AA11" s="199">
        <f t="shared" si="47"/>
        <v>608798.34090000158</v>
      </c>
      <c r="AB11" s="196">
        <v>612831.59999999986</v>
      </c>
      <c r="AC11" s="197">
        <v>400237.73810000008</v>
      </c>
      <c r="AD11" s="197">
        <f t="shared" si="48"/>
        <v>65.309579026277405</v>
      </c>
      <c r="AE11" s="197">
        <v>847298.4</v>
      </c>
      <c r="AF11" s="197">
        <v>731143.28250000195</v>
      </c>
      <c r="AG11" s="197">
        <f t="shared" si="49"/>
        <v>86.291120401030142</v>
      </c>
      <c r="AH11" s="197">
        <f t="shared" si="22"/>
        <v>38.259580609093945</v>
      </c>
      <c r="AI11" s="199">
        <f t="shared" si="50"/>
        <v>330905.54440000188</v>
      </c>
      <c r="AJ11" s="196">
        <v>1500389.1</v>
      </c>
      <c r="AK11" s="197">
        <v>1491654.0109999999</v>
      </c>
      <c r="AL11" s="197">
        <f t="shared" si="51"/>
        <v>99.417811752964596</v>
      </c>
      <c r="AM11" s="197">
        <v>1590682.3</v>
      </c>
      <c r="AN11" s="197">
        <v>1654788.2275999999</v>
      </c>
      <c r="AO11" s="197">
        <f t="shared" si="52"/>
        <v>104.03008995573786</v>
      </c>
      <c r="AP11" s="200">
        <f t="shared" si="25"/>
        <v>6.0179856012017012</v>
      </c>
      <c r="AQ11" s="198">
        <f t="shared" si="53"/>
        <v>163134.21659999993</v>
      </c>
      <c r="AR11" s="201">
        <v>47922.400000000001</v>
      </c>
      <c r="AS11" s="200">
        <v>68670.002300000007</v>
      </c>
      <c r="AT11" s="200">
        <f t="shared" si="54"/>
        <v>143.2941636896316</v>
      </c>
      <c r="AU11" s="197">
        <v>69230.399999999994</v>
      </c>
      <c r="AV11" s="197">
        <v>142346.7561</v>
      </c>
      <c r="AW11" s="197">
        <f t="shared" si="55"/>
        <v>205.61307763641406</v>
      </c>
      <c r="AX11" s="197">
        <f t="shared" si="28"/>
        <v>44.463549404871173</v>
      </c>
      <c r="AY11" s="199">
        <f t="shared" si="56"/>
        <v>73676.753799999991</v>
      </c>
      <c r="AZ11" s="196">
        <v>50400</v>
      </c>
      <c r="BA11" s="197">
        <v>58526.149999999994</v>
      </c>
      <c r="BB11" s="197">
        <f t="shared" si="57"/>
        <v>116.12331349206349</v>
      </c>
      <c r="BC11" s="197">
        <v>56000</v>
      </c>
      <c r="BD11" s="197">
        <v>57428.149999999994</v>
      </c>
      <c r="BE11" s="197">
        <f t="shared" si="58"/>
        <v>102.55026785714286</v>
      </c>
      <c r="BF11" s="197">
        <f t="shared" si="31"/>
        <v>11.111111111111114</v>
      </c>
      <c r="BG11" s="199">
        <f t="shared" si="59"/>
        <v>-1098</v>
      </c>
      <c r="BH11" s="196">
        <v>363867.3</v>
      </c>
      <c r="BI11" s="197">
        <v>393296.02490000002</v>
      </c>
      <c r="BJ11" s="197">
        <f t="shared" si="60"/>
        <v>108.08776301140554</v>
      </c>
      <c r="BK11" s="202">
        <v>405990.5</v>
      </c>
      <c r="BL11" s="197">
        <v>435475.85099999997</v>
      </c>
      <c r="BM11" s="193">
        <f t="shared" si="61"/>
        <v>107.26257166115955</v>
      </c>
      <c r="BN11" s="193">
        <f t="shared" si="34"/>
        <v>11.576528036457262</v>
      </c>
      <c r="BO11" s="199">
        <f t="shared" si="62"/>
        <v>42179.826099999947</v>
      </c>
      <c r="BP11" s="196">
        <v>544686.80000000005</v>
      </c>
      <c r="BQ11" s="197">
        <v>513123.31829999993</v>
      </c>
      <c r="BR11" s="197">
        <f t="shared" si="63"/>
        <v>94.205205321663726</v>
      </c>
      <c r="BS11" s="197">
        <v>549471.9</v>
      </c>
      <c r="BT11" s="197">
        <v>576266.2561</v>
      </c>
      <c r="BU11" s="197">
        <f t="shared" si="64"/>
        <v>104.8763833236968</v>
      </c>
      <c r="BV11" s="197">
        <v>281477.40000000002</v>
      </c>
      <c r="BW11" s="197">
        <v>259399.62229999999</v>
      </c>
      <c r="BX11" s="197">
        <f t="shared" si="65"/>
        <v>92.156465243746027</v>
      </c>
      <c r="BY11" s="197">
        <f t="shared" si="38"/>
        <v>0.87850485820474944</v>
      </c>
      <c r="BZ11" s="199">
        <f t="shared" si="66"/>
        <v>63142.937800000072</v>
      </c>
      <c r="CE11" s="203"/>
      <c r="CF11" s="203"/>
    </row>
    <row r="12" spans="1:84" s="140" customFormat="1" ht="34.5" customHeight="1" x14ac:dyDescent="0.25">
      <c r="A12" s="194">
        <v>6</v>
      </c>
      <c r="B12" s="195" t="s">
        <v>49</v>
      </c>
      <c r="C12" s="196">
        <v>23427714.513999999</v>
      </c>
      <c r="D12" s="197">
        <v>18608376.971900001</v>
      </c>
      <c r="E12" s="197">
        <f t="shared" si="39"/>
        <v>79.428904431885385</v>
      </c>
      <c r="F12" s="197">
        <v>24837953.620000001</v>
      </c>
      <c r="G12" s="197">
        <v>21153497.129999999</v>
      </c>
      <c r="H12" s="197">
        <f t="shared" si="40"/>
        <v>85.166022344798947</v>
      </c>
      <c r="I12" s="197">
        <f t="shared" si="10"/>
        <v>6.0195334254959647</v>
      </c>
      <c r="J12" s="197">
        <f t="shared" si="41"/>
        <v>2545120.1580999978</v>
      </c>
      <c r="K12" s="198">
        <v>11270147.256100429</v>
      </c>
      <c r="L12" s="196">
        <v>3837882.6770000001</v>
      </c>
      <c r="M12" s="197">
        <v>4273437.1858999999</v>
      </c>
      <c r="N12" s="197">
        <f t="shared" si="42"/>
        <v>111.34882292025831</v>
      </c>
      <c r="O12" s="197">
        <v>4245675.59</v>
      </c>
      <c r="P12" s="197">
        <v>4682338.47</v>
      </c>
      <c r="Q12" s="197">
        <f t="shared" si="43"/>
        <v>110.28488566174224</v>
      </c>
      <c r="R12" s="197">
        <f t="shared" si="12"/>
        <v>10.62546584458812</v>
      </c>
      <c r="S12" s="199">
        <f t="shared" si="44"/>
        <v>408901.28409999982</v>
      </c>
      <c r="T12" s="196">
        <f t="shared" si="13"/>
        <v>2741582.2080000001</v>
      </c>
      <c r="U12" s="197">
        <f t="shared" si="14"/>
        <v>2762815.6223000004</v>
      </c>
      <c r="V12" s="197">
        <f t="shared" si="45"/>
        <v>100.77449489707224</v>
      </c>
      <c r="W12" s="197">
        <f t="shared" si="16"/>
        <v>3064875.27</v>
      </c>
      <c r="X12" s="197">
        <f t="shared" si="17"/>
        <v>3035470.89</v>
      </c>
      <c r="Y12" s="197">
        <f t="shared" si="46"/>
        <v>99.040601087821756</v>
      </c>
      <c r="Z12" s="197">
        <f t="shared" si="19"/>
        <v>11.79220747262741</v>
      </c>
      <c r="AA12" s="199">
        <f t="shared" si="47"/>
        <v>272655.26769999973</v>
      </c>
      <c r="AB12" s="196">
        <v>555375.79599999997</v>
      </c>
      <c r="AC12" s="197">
        <v>701292.83660000027</v>
      </c>
      <c r="AD12" s="197">
        <f t="shared" si="48"/>
        <v>126.27356857301723</v>
      </c>
      <c r="AE12" s="197">
        <v>665133.84</v>
      </c>
      <c r="AF12" s="197">
        <v>852427.22000000009</v>
      </c>
      <c r="AG12" s="197">
        <f t="shared" si="49"/>
        <v>128.15875072601932</v>
      </c>
      <c r="AH12" s="197">
        <f t="shared" si="22"/>
        <v>19.762842527620705</v>
      </c>
      <c r="AI12" s="199">
        <f t="shared" si="50"/>
        <v>151134.38339999982</v>
      </c>
      <c r="AJ12" s="196">
        <v>1652719.8020000001</v>
      </c>
      <c r="AK12" s="197">
        <v>1464754.3617999998</v>
      </c>
      <c r="AL12" s="197">
        <f t="shared" si="51"/>
        <v>88.626902154101487</v>
      </c>
      <c r="AM12" s="197">
        <v>1875464.6199999999</v>
      </c>
      <c r="AN12" s="197">
        <v>1591577.4</v>
      </c>
      <c r="AO12" s="197">
        <f t="shared" si="52"/>
        <v>84.863099150332147</v>
      </c>
      <c r="AP12" s="200">
        <f t="shared" si="25"/>
        <v>13.47747015134992</v>
      </c>
      <c r="AQ12" s="198">
        <f t="shared" si="53"/>
        <v>126823.03820000007</v>
      </c>
      <c r="AR12" s="201">
        <v>142249.60999999999</v>
      </c>
      <c r="AS12" s="200">
        <v>165300.97800000003</v>
      </c>
      <c r="AT12" s="200">
        <f t="shared" si="54"/>
        <v>116.20487254762952</v>
      </c>
      <c r="AU12" s="197">
        <v>152356.62</v>
      </c>
      <c r="AV12" s="197">
        <v>196267.48999999996</v>
      </c>
      <c r="AW12" s="197">
        <f t="shared" si="55"/>
        <v>128.82111062847153</v>
      </c>
      <c r="AX12" s="197">
        <f t="shared" si="28"/>
        <v>7.1051231704607289</v>
      </c>
      <c r="AY12" s="199">
        <f t="shared" si="56"/>
        <v>30966.51199999993</v>
      </c>
      <c r="AZ12" s="196">
        <v>71300</v>
      </c>
      <c r="BA12" s="197">
        <v>94753.75</v>
      </c>
      <c r="BB12" s="197">
        <f t="shared" si="57"/>
        <v>132.8944600280505</v>
      </c>
      <c r="BC12" s="197">
        <v>77300</v>
      </c>
      <c r="BD12" s="197">
        <v>90917.1</v>
      </c>
      <c r="BE12" s="197">
        <f t="shared" si="58"/>
        <v>117.61591203104787</v>
      </c>
      <c r="BF12" s="197">
        <f t="shared" si="31"/>
        <v>8.4151472650771524</v>
      </c>
      <c r="BG12" s="199">
        <f t="shared" si="59"/>
        <v>-3836.6499999999942</v>
      </c>
      <c r="BH12" s="196">
        <v>319937</v>
      </c>
      <c r="BI12" s="197">
        <v>336713.69590000005</v>
      </c>
      <c r="BJ12" s="197">
        <f t="shared" si="60"/>
        <v>105.2437498319982</v>
      </c>
      <c r="BK12" s="202">
        <v>294620.19</v>
      </c>
      <c r="BL12" s="197">
        <v>304281.68</v>
      </c>
      <c r="BM12" s="193">
        <f t="shared" si="61"/>
        <v>103.27930343130932</v>
      </c>
      <c r="BN12" s="193">
        <f t="shared" si="34"/>
        <v>-7.9130610088861175</v>
      </c>
      <c r="BO12" s="199">
        <f t="shared" si="62"/>
        <v>-32432.015900000057</v>
      </c>
      <c r="BP12" s="196">
        <v>659069.71000000008</v>
      </c>
      <c r="BQ12" s="197">
        <v>721247.35939999984</v>
      </c>
      <c r="BR12" s="197">
        <f t="shared" si="63"/>
        <v>109.43415369521378</v>
      </c>
      <c r="BS12" s="197">
        <v>754402.5</v>
      </c>
      <c r="BT12" s="197">
        <v>751470.35000000009</v>
      </c>
      <c r="BU12" s="197">
        <f t="shared" si="64"/>
        <v>99.611328170306976</v>
      </c>
      <c r="BV12" s="197">
        <v>366022.3</v>
      </c>
      <c r="BW12" s="197">
        <v>378935.50000000006</v>
      </c>
      <c r="BX12" s="197">
        <f t="shared" si="65"/>
        <v>103.52798176504547</v>
      </c>
      <c r="BY12" s="197">
        <f t="shared" si="38"/>
        <v>14.464750625544596</v>
      </c>
      <c r="BZ12" s="199">
        <f t="shared" si="66"/>
        <v>30222.990600000252</v>
      </c>
      <c r="CE12" s="203"/>
      <c r="CF12" s="203"/>
    </row>
    <row r="13" spans="1:84" s="140" customFormat="1" ht="34.5" customHeight="1" x14ac:dyDescent="0.25">
      <c r="A13" s="194">
        <v>7</v>
      </c>
      <c r="B13" s="195" t="s">
        <v>50</v>
      </c>
      <c r="C13" s="196">
        <v>22753681.579</v>
      </c>
      <c r="D13" s="197">
        <v>20388815.786499999</v>
      </c>
      <c r="E13" s="197">
        <f t="shared" si="39"/>
        <v>89.606667456036647</v>
      </c>
      <c r="F13" s="197">
        <v>27677918.715000004</v>
      </c>
      <c r="G13" s="197">
        <v>24643100.600000005</v>
      </c>
      <c r="H13" s="197">
        <f t="shared" si="40"/>
        <v>89.035237272536378</v>
      </c>
      <c r="I13" s="197">
        <f t="shared" si="10"/>
        <v>21.641496207561929</v>
      </c>
      <c r="J13" s="197">
        <f t="shared" si="41"/>
        <v>4254284.8135000058</v>
      </c>
      <c r="K13" s="198">
        <v>9508773.2307709958</v>
      </c>
      <c r="L13" s="196">
        <v>8490203.8600000013</v>
      </c>
      <c r="M13" s="197">
        <v>8764031.1992000006</v>
      </c>
      <c r="N13" s="197">
        <f t="shared" si="42"/>
        <v>103.22521512693099</v>
      </c>
      <c r="O13" s="197">
        <v>10679116.513999999</v>
      </c>
      <c r="P13" s="197">
        <v>10513579.899999999</v>
      </c>
      <c r="Q13" s="197">
        <f t="shared" si="43"/>
        <v>98.449903474852192</v>
      </c>
      <c r="R13" s="197">
        <f t="shared" si="12"/>
        <v>25.78162656744496</v>
      </c>
      <c r="S13" s="199">
        <f t="shared" si="44"/>
        <v>1749548.7007999979</v>
      </c>
      <c r="T13" s="196">
        <f t="shared" si="13"/>
        <v>5336452.2590000005</v>
      </c>
      <c r="U13" s="197">
        <f t="shared" si="14"/>
        <v>6020517.9519000007</v>
      </c>
      <c r="V13" s="197">
        <f t="shared" si="45"/>
        <v>112.81873536386115</v>
      </c>
      <c r="W13" s="197">
        <f t="shared" si="16"/>
        <v>7521149.2919999994</v>
      </c>
      <c r="X13" s="197">
        <f t="shared" si="17"/>
        <v>7891707.4439999992</v>
      </c>
      <c r="Y13" s="197">
        <f t="shared" si="46"/>
        <v>104.92688201780744</v>
      </c>
      <c r="Z13" s="197">
        <f t="shared" si="19"/>
        <v>40.939128225413754</v>
      </c>
      <c r="AA13" s="199">
        <f t="shared" si="47"/>
        <v>1871189.4920999985</v>
      </c>
      <c r="AB13" s="196">
        <v>1893440.5590000004</v>
      </c>
      <c r="AC13" s="197">
        <v>2125067.4987000003</v>
      </c>
      <c r="AD13" s="197">
        <f t="shared" si="48"/>
        <v>112.23312443578008</v>
      </c>
      <c r="AE13" s="197">
        <v>3037432.4050000003</v>
      </c>
      <c r="AF13" s="197">
        <v>3099006.6439999999</v>
      </c>
      <c r="AG13" s="197">
        <f t="shared" si="49"/>
        <v>102.02718055218745</v>
      </c>
      <c r="AH13" s="197">
        <f t="shared" si="22"/>
        <v>60.418682834394701</v>
      </c>
      <c r="AI13" s="199">
        <f t="shared" si="50"/>
        <v>973939.14529999951</v>
      </c>
      <c r="AJ13" s="196">
        <v>1992659.2999999998</v>
      </c>
      <c r="AK13" s="197">
        <v>2255582.1861</v>
      </c>
      <c r="AL13" s="197">
        <f t="shared" si="51"/>
        <v>113.19457300603271</v>
      </c>
      <c r="AM13" s="197">
        <v>2318047.9</v>
      </c>
      <c r="AN13" s="197">
        <v>2540467.5999999996</v>
      </c>
      <c r="AO13" s="197">
        <f t="shared" si="52"/>
        <v>109.59512959158435</v>
      </c>
      <c r="AP13" s="200">
        <f t="shared" si="25"/>
        <v>16.329364482929918</v>
      </c>
      <c r="AQ13" s="198">
        <f t="shared" si="53"/>
        <v>284885.41389999958</v>
      </c>
      <c r="AR13" s="201">
        <v>1019891.0000000001</v>
      </c>
      <c r="AS13" s="200">
        <v>1184822.1677999999</v>
      </c>
      <c r="AT13" s="200">
        <f t="shared" si="54"/>
        <v>116.17145045892157</v>
      </c>
      <c r="AU13" s="197">
        <v>1738583.1989999998</v>
      </c>
      <c r="AV13" s="197">
        <v>1802439.0999999999</v>
      </c>
      <c r="AW13" s="197">
        <f t="shared" si="55"/>
        <v>103.67287001489078</v>
      </c>
      <c r="AX13" s="197">
        <f t="shared" si="28"/>
        <v>70.467549865622857</v>
      </c>
      <c r="AY13" s="199">
        <f t="shared" si="56"/>
        <v>617616.93219999992</v>
      </c>
      <c r="AZ13" s="196">
        <v>116500</v>
      </c>
      <c r="BA13" s="197">
        <v>123544.00000000001</v>
      </c>
      <c r="BB13" s="197">
        <f t="shared" si="57"/>
        <v>106.04635193133048</v>
      </c>
      <c r="BC13" s="197">
        <v>126000</v>
      </c>
      <c r="BD13" s="197">
        <v>121814.39999999999</v>
      </c>
      <c r="BE13" s="197">
        <f t="shared" si="58"/>
        <v>96.678095238095224</v>
      </c>
      <c r="BF13" s="197">
        <f t="shared" si="31"/>
        <v>8.1545064377682479</v>
      </c>
      <c r="BG13" s="199">
        <f t="shared" si="59"/>
        <v>-1729.6000000000204</v>
      </c>
      <c r="BH13" s="196">
        <v>313961.39999999997</v>
      </c>
      <c r="BI13" s="197">
        <v>331502.09930000006</v>
      </c>
      <c r="BJ13" s="197">
        <f t="shared" si="60"/>
        <v>105.58689676501636</v>
      </c>
      <c r="BK13" s="202">
        <v>301085.788</v>
      </c>
      <c r="BL13" s="197">
        <v>327979.7</v>
      </c>
      <c r="BM13" s="193">
        <f t="shared" si="61"/>
        <v>108.93230868804741</v>
      </c>
      <c r="BN13" s="193">
        <f t="shared" si="34"/>
        <v>-4.1010175136179043</v>
      </c>
      <c r="BO13" s="199">
        <f t="shared" si="62"/>
        <v>-3522.3993000000482</v>
      </c>
      <c r="BP13" s="196">
        <v>1777915</v>
      </c>
      <c r="BQ13" s="197">
        <v>1750927.9909999999</v>
      </c>
      <c r="BR13" s="197">
        <f t="shared" si="63"/>
        <v>98.482097906817813</v>
      </c>
      <c r="BS13" s="197">
        <v>1959750.5</v>
      </c>
      <c r="BT13" s="197">
        <v>1844712.7</v>
      </c>
      <c r="BU13" s="197">
        <f t="shared" si="64"/>
        <v>94.129977259860382</v>
      </c>
      <c r="BV13" s="197">
        <v>703764.20000000007</v>
      </c>
      <c r="BW13" s="197">
        <v>735585.7</v>
      </c>
      <c r="BX13" s="197">
        <f t="shared" si="65"/>
        <v>104.52161391557</v>
      </c>
      <c r="BY13" s="197">
        <f t="shared" si="38"/>
        <v>10.2274574431286</v>
      </c>
      <c r="BZ13" s="199">
        <f t="shared" si="66"/>
        <v>93784.709000000032</v>
      </c>
      <c r="CE13" s="203"/>
      <c r="CF13" s="203"/>
    </row>
    <row r="14" spans="1:84" s="140" customFormat="1" ht="34.5" customHeight="1" x14ac:dyDescent="0.25">
      <c r="A14" s="194">
        <v>8</v>
      </c>
      <c r="B14" s="195" t="s">
        <v>51</v>
      </c>
      <c r="C14" s="196">
        <v>18064853.276040431</v>
      </c>
      <c r="D14" s="197">
        <v>18187545.081640434</v>
      </c>
      <c r="E14" s="197">
        <f t="shared" si="39"/>
        <v>100.67917410523744</v>
      </c>
      <c r="F14" s="197">
        <v>20087894.286600914</v>
      </c>
      <c r="G14" s="197">
        <v>18520053.389321595</v>
      </c>
      <c r="H14" s="197">
        <f t="shared" si="40"/>
        <v>92.195095837769799</v>
      </c>
      <c r="I14" s="197">
        <f t="shared" si="10"/>
        <v>11.198768014593611</v>
      </c>
      <c r="J14" s="197">
        <f t="shared" si="41"/>
        <v>332508.30768116191</v>
      </c>
      <c r="K14" s="198">
        <v>10696112.288764473</v>
      </c>
      <c r="L14" s="196">
        <v>4635814.1880000001</v>
      </c>
      <c r="M14" s="197">
        <v>4540288.3357999995</v>
      </c>
      <c r="N14" s="197">
        <f t="shared" si="42"/>
        <v>97.939394282728728</v>
      </c>
      <c r="O14" s="197">
        <v>5517724.0259999996</v>
      </c>
      <c r="P14" s="197">
        <v>5632902.7321000015</v>
      </c>
      <c r="Q14" s="197">
        <f t="shared" si="43"/>
        <v>102.08743144016029</v>
      </c>
      <c r="R14" s="197">
        <f t="shared" si="12"/>
        <v>19.023839227267999</v>
      </c>
      <c r="S14" s="199">
        <f t="shared" si="44"/>
        <v>1092614.396300002</v>
      </c>
      <c r="T14" s="196">
        <f t="shared" si="13"/>
        <v>3213581.7090000003</v>
      </c>
      <c r="U14" s="197">
        <f t="shared" si="14"/>
        <v>2984340.3735000002</v>
      </c>
      <c r="V14" s="197">
        <f t="shared" si="45"/>
        <v>92.866484929946438</v>
      </c>
      <c r="W14" s="197">
        <f t="shared" si="16"/>
        <v>3596160.36</v>
      </c>
      <c r="X14" s="197">
        <f t="shared" si="17"/>
        <v>3419644.4872000003</v>
      </c>
      <c r="Y14" s="197">
        <f t="shared" si="46"/>
        <v>95.091546117815511</v>
      </c>
      <c r="Z14" s="197">
        <f t="shared" si="19"/>
        <v>11.90505441104996</v>
      </c>
      <c r="AA14" s="199">
        <f t="shared" si="47"/>
        <v>435304.1137000001</v>
      </c>
      <c r="AB14" s="196">
        <v>846821.73900000006</v>
      </c>
      <c r="AC14" s="197">
        <v>793813.71490000002</v>
      </c>
      <c r="AD14" s="197">
        <f t="shared" si="48"/>
        <v>93.740356245153023</v>
      </c>
      <c r="AE14" s="197">
        <v>1103209.8389999999</v>
      </c>
      <c r="AF14" s="197">
        <v>1028870.3176</v>
      </c>
      <c r="AG14" s="197">
        <f t="shared" si="49"/>
        <v>93.261524800450957</v>
      </c>
      <c r="AH14" s="197">
        <f t="shared" si="22"/>
        <v>30.276513720911908</v>
      </c>
      <c r="AI14" s="199">
        <f t="shared" si="50"/>
        <v>235056.60269999993</v>
      </c>
      <c r="AJ14" s="196">
        <v>1727467.5650000002</v>
      </c>
      <c r="AK14" s="197">
        <v>1532559.6917000001</v>
      </c>
      <c r="AL14" s="197">
        <f t="shared" si="51"/>
        <v>88.717132683182967</v>
      </c>
      <c r="AM14" s="197">
        <v>1876730.9649999999</v>
      </c>
      <c r="AN14" s="197">
        <v>1710128.0051</v>
      </c>
      <c r="AO14" s="197">
        <f t="shared" si="52"/>
        <v>91.122704159144092</v>
      </c>
      <c r="AP14" s="200">
        <f t="shared" si="25"/>
        <v>8.6405905977169368</v>
      </c>
      <c r="AQ14" s="198">
        <f t="shared" si="53"/>
        <v>177568.31339999987</v>
      </c>
      <c r="AR14" s="201">
        <v>178059.86299999998</v>
      </c>
      <c r="AS14" s="200">
        <v>187246.26589999997</v>
      </c>
      <c r="AT14" s="200">
        <f t="shared" si="54"/>
        <v>105.1591654319087</v>
      </c>
      <c r="AU14" s="197">
        <v>172043.663</v>
      </c>
      <c r="AV14" s="197">
        <v>207411.65449999998</v>
      </c>
      <c r="AW14" s="197">
        <f t="shared" si="55"/>
        <v>120.55756712178349</v>
      </c>
      <c r="AX14" s="197">
        <f t="shared" si="28"/>
        <v>-3.3787513360043278</v>
      </c>
      <c r="AY14" s="199">
        <f t="shared" si="56"/>
        <v>20165.388600000006</v>
      </c>
      <c r="AZ14" s="196">
        <v>69550</v>
      </c>
      <c r="BA14" s="197">
        <v>78886.900000000009</v>
      </c>
      <c r="BB14" s="197">
        <f t="shared" si="57"/>
        <v>113.42473040977714</v>
      </c>
      <c r="BC14" s="197">
        <v>71550</v>
      </c>
      <c r="BD14" s="197">
        <v>74774.719999999987</v>
      </c>
      <c r="BE14" s="197">
        <f t="shared" si="58"/>
        <v>104.50694619147447</v>
      </c>
      <c r="BF14" s="197">
        <f t="shared" si="31"/>
        <v>2.8756290438533512</v>
      </c>
      <c r="BG14" s="199">
        <f t="shared" si="59"/>
        <v>-4112.1800000000221</v>
      </c>
      <c r="BH14" s="196">
        <v>391682.54200000002</v>
      </c>
      <c r="BI14" s="197">
        <v>391833.80099999992</v>
      </c>
      <c r="BJ14" s="197">
        <f t="shared" si="60"/>
        <v>100.03861775386453</v>
      </c>
      <c r="BK14" s="202">
        <v>372625.89299999998</v>
      </c>
      <c r="BL14" s="197">
        <v>398459.79000000004</v>
      </c>
      <c r="BM14" s="193">
        <f t="shared" si="61"/>
        <v>106.93293125499468</v>
      </c>
      <c r="BN14" s="193">
        <f t="shared" si="34"/>
        <v>-4.8653301989650686</v>
      </c>
      <c r="BO14" s="199">
        <f t="shared" si="62"/>
        <v>6625.9890000001178</v>
      </c>
      <c r="BP14" s="196">
        <v>793562.1</v>
      </c>
      <c r="BQ14" s="197">
        <v>798872.97829999996</v>
      </c>
      <c r="BR14" s="197">
        <f t="shared" si="63"/>
        <v>100.66924545665677</v>
      </c>
      <c r="BS14" s="197">
        <v>847252.6</v>
      </c>
      <c r="BT14" s="197">
        <v>875276.38699999999</v>
      </c>
      <c r="BU14" s="197">
        <f t="shared" si="64"/>
        <v>103.30760708199655</v>
      </c>
      <c r="BV14" s="197">
        <v>376813.1</v>
      </c>
      <c r="BW14" s="197">
        <v>382562.23340000003</v>
      </c>
      <c r="BX14" s="197">
        <f t="shared" si="65"/>
        <v>101.5257254591202</v>
      </c>
      <c r="BY14" s="197">
        <f t="shared" si="38"/>
        <v>6.7657591006425406</v>
      </c>
      <c r="BZ14" s="199">
        <f t="shared" si="66"/>
        <v>76403.408700000029</v>
      </c>
      <c r="CE14" s="203"/>
      <c r="CF14" s="203"/>
    </row>
    <row r="15" spans="1:84" s="140" customFormat="1" ht="34.5" customHeight="1" x14ac:dyDescent="0.25">
      <c r="A15" s="194">
        <v>9</v>
      </c>
      <c r="B15" s="195" t="s">
        <v>52</v>
      </c>
      <c r="C15" s="196">
        <v>19509549.622500002</v>
      </c>
      <c r="D15" s="197">
        <v>14842137.331</v>
      </c>
      <c r="E15" s="197">
        <f t="shared" si="39"/>
        <v>76.076268382345631</v>
      </c>
      <c r="F15" s="197">
        <v>20227330.688000001</v>
      </c>
      <c r="G15" s="197">
        <v>16756203.996599998</v>
      </c>
      <c r="H15" s="197">
        <f t="shared" si="40"/>
        <v>82.839422833684765</v>
      </c>
      <c r="I15" s="197">
        <f t="shared" si="10"/>
        <v>3.6791267834916965</v>
      </c>
      <c r="J15" s="197">
        <f t="shared" si="41"/>
        <v>1914066.6655999981</v>
      </c>
      <c r="K15" s="198">
        <v>7625835.6853018366</v>
      </c>
      <c r="L15" s="196">
        <v>3741448.4164999994</v>
      </c>
      <c r="M15" s="197">
        <v>4099400.6116999998</v>
      </c>
      <c r="N15" s="197">
        <f t="shared" si="42"/>
        <v>109.56720914877273</v>
      </c>
      <c r="O15" s="197">
        <v>4299124.8159999996</v>
      </c>
      <c r="P15" s="197">
        <v>4614070.7556000007</v>
      </c>
      <c r="Q15" s="197">
        <f t="shared" si="43"/>
        <v>107.32581520843199</v>
      </c>
      <c r="R15" s="197">
        <f t="shared" si="12"/>
        <v>14.905361170840024</v>
      </c>
      <c r="S15" s="199">
        <f t="shared" si="44"/>
        <v>514670.14390000096</v>
      </c>
      <c r="T15" s="196">
        <f t="shared" si="13"/>
        <v>2476902.7694999995</v>
      </c>
      <c r="U15" s="197">
        <f t="shared" si="14"/>
        <v>2543524.2259</v>
      </c>
      <c r="V15" s="197">
        <f t="shared" si="45"/>
        <v>102.6897081799238</v>
      </c>
      <c r="W15" s="197">
        <f t="shared" si="16"/>
        <v>2845726.9840000002</v>
      </c>
      <c r="X15" s="197">
        <f t="shared" si="17"/>
        <v>2971349.1615000013</v>
      </c>
      <c r="Y15" s="197">
        <f t="shared" si="46"/>
        <v>104.41441425007764</v>
      </c>
      <c r="Z15" s="197">
        <f t="shared" si="19"/>
        <v>14.890540680143587</v>
      </c>
      <c r="AA15" s="199">
        <f t="shared" si="47"/>
        <v>427824.93560000136</v>
      </c>
      <c r="AB15" s="196">
        <v>347777.91499999963</v>
      </c>
      <c r="AC15" s="197">
        <v>363996.04439999966</v>
      </c>
      <c r="AD15" s="197">
        <f t="shared" si="48"/>
        <v>104.66335805135873</v>
      </c>
      <c r="AE15" s="197">
        <v>499259.38800000021</v>
      </c>
      <c r="AF15" s="197">
        <v>477775.93100000138</v>
      </c>
      <c r="AG15" s="197">
        <f t="shared" si="49"/>
        <v>95.69693479654731</v>
      </c>
      <c r="AH15" s="197">
        <f t="shared" si="22"/>
        <v>43.556955880881844</v>
      </c>
      <c r="AI15" s="199">
        <f t="shared" si="50"/>
        <v>113779.88660000172</v>
      </c>
      <c r="AJ15" s="196">
        <v>804070.68199999991</v>
      </c>
      <c r="AK15" s="197">
        <v>867984.22859999991</v>
      </c>
      <c r="AL15" s="197">
        <f t="shared" si="51"/>
        <v>107.94874729682036</v>
      </c>
      <c r="AM15" s="197">
        <v>870753.26500000013</v>
      </c>
      <c r="AN15" s="197">
        <v>980991.22360000003</v>
      </c>
      <c r="AO15" s="197">
        <f t="shared" si="52"/>
        <v>112.66006836046718</v>
      </c>
      <c r="AP15" s="200">
        <f t="shared" si="25"/>
        <v>8.2931245340444093</v>
      </c>
      <c r="AQ15" s="198">
        <f t="shared" si="53"/>
        <v>113006.99500000011</v>
      </c>
      <c r="AR15" s="201">
        <v>115011.91800000001</v>
      </c>
      <c r="AS15" s="200">
        <v>131787.08299999998</v>
      </c>
      <c r="AT15" s="200">
        <f t="shared" si="54"/>
        <v>114.58558842571426</v>
      </c>
      <c r="AU15" s="197">
        <v>129338.64</v>
      </c>
      <c r="AV15" s="197">
        <v>129217.83849999998</v>
      </c>
      <c r="AW15" s="197">
        <f t="shared" si="55"/>
        <v>99.906600610614106</v>
      </c>
      <c r="AX15" s="197">
        <f t="shared" si="28"/>
        <v>12.456728180117807</v>
      </c>
      <c r="AY15" s="199">
        <f t="shared" si="56"/>
        <v>-2569.2445000000007</v>
      </c>
      <c r="AZ15" s="196">
        <v>49541</v>
      </c>
      <c r="BA15" s="197">
        <v>48140.1</v>
      </c>
      <c r="BB15" s="197">
        <f t="shared" si="57"/>
        <v>97.172241173977099</v>
      </c>
      <c r="BC15" s="197">
        <v>44512.4</v>
      </c>
      <c r="BD15" s="197">
        <v>43600.499999999993</v>
      </c>
      <c r="BE15" s="197">
        <f t="shared" si="58"/>
        <v>97.951357374574258</v>
      </c>
      <c r="BF15" s="197">
        <f t="shared" si="31"/>
        <v>-10.150380492925052</v>
      </c>
      <c r="BG15" s="199">
        <f t="shared" si="59"/>
        <v>-4539.6000000000058</v>
      </c>
      <c r="BH15" s="196">
        <v>1160501.2545</v>
      </c>
      <c r="BI15" s="197">
        <v>1131616.7699</v>
      </c>
      <c r="BJ15" s="197">
        <f t="shared" si="60"/>
        <v>97.511033746150929</v>
      </c>
      <c r="BK15" s="202">
        <v>1301863.291</v>
      </c>
      <c r="BL15" s="197">
        <v>1339763.6683999998</v>
      </c>
      <c r="BM15" s="193">
        <f t="shared" si="61"/>
        <v>102.91124096224324</v>
      </c>
      <c r="BN15" s="193">
        <f t="shared" si="34"/>
        <v>12.1811188011947</v>
      </c>
      <c r="BO15" s="199">
        <f t="shared" si="62"/>
        <v>208146.89849999989</v>
      </c>
      <c r="BP15" s="196">
        <v>628696.20199999993</v>
      </c>
      <c r="BQ15" s="197">
        <v>733283.85790000006</v>
      </c>
      <c r="BR15" s="197">
        <f t="shared" si="63"/>
        <v>116.63564302874541</v>
      </c>
      <c r="BS15" s="197">
        <v>662109.53899999999</v>
      </c>
      <c r="BT15" s="197">
        <v>748668.18390000006</v>
      </c>
      <c r="BU15" s="197">
        <f t="shared" si="64"/>
        <v>113.07316082935938</v>
      </c>
      <c r="BV15" s="197">
        <v>346062.43900000001</v>
      </c>
      <c r="BW15" s="197">
        <v>361543.31689999998</v>
      </c>
      <c r="BX15" s="197">
        <f t="shared" si="65"/>
        <v>104.47343489363779</v>
      </c>
      <c r="BY15" s="197">
        <f t="shared" si="38"/>
        <v>5.3147031736005488</v>
      </c>
      <c r="BZ15" s="199">
        <f t="shared" si="66"/>
        <v>15384.326000000001</v>
      </c>
      <c r="CE15" s="203"/>
      <c r="CF15" s="203"/>
    </row>
    <row r="16" spans="1:84" s="140" customFormat="1" ht="34.5" customHeight="1" x14ac:dyDescent="0.25">
      <c r="A16" s="194">
        <v>10</v>
      </c>
      <c r="B16" s="195" t="s">
        <v>53</v>
      </c>
      <c r="C16" s="196">
        <v>4168533.8769000005</v>
      </c>
      <c r="D16" s="197">
        <v>4344912.3512000004</v>
      </c>
      <c r="E16" s="197">
        <f t="shared" si="39"/>
        <v>104.23118725932406</v>
      </c>
      <c r="F16" s="197">
        <v>4903752.8706</v>
      </c>
      <c r="G16" s="197">
        <v>4987824.8333000001</v>
      </c>
      <c r="H16" s="197">
        <f t="shared" si="40"/>
        <v>101.7144412640377</v>
      </c>
      <c r="I16" s="197">
        <f t="shared" si="10"/>
        <v>17.637352014199223</v>
      </c>
      <c r="J16" s="197">
        <f t="shared" si="41"/>
        <v>642912.48209999967</v>
      </c>
      <c r="K16" s="198">
        <v>2381511.8820383013</v>
      </c>
      <c r="L16" s="196">
        <v>1324912.6531</v>
      </c>
      <c r="M16" s="197">
        <v>1499101.1142</v>
      </c>
      <c r="N16" s="197">
        <f t="shared" si="42"/>
        <v>113.14716564087736</v>
      </c>
      <c r="O16" s="197">
        <v>1483467.8801000002</v>
      </c>
      <c r="P16" s="197">
        <v>1603153.9974999998</v>
      </c>
      <c r="Q16" s="197">
        <f t="shared" si="43"/>
        <v>108.0679952026957</v>
      </c>
      <c r="R16" s="197">
        <f t="shared" si="12"/>
        <v>11.96722113182453</v>
      </c>
      <c r="S16" s="199">
        <f t="shared" si="44"/>
        <v>104052.88329999987</v>
      </c>
      <c r="T16" s="196">
        <f t="shared" si="13"/>
        <v>973503.44009999989</v>
      </c>
      <c r="U16" s="197">
        <f t="shared" si="14"/>
        <v>1044970.0134000001</v>
      </c>
      <c r="V16" s="197">
        <f t="shared" si="45"/>
        <v>107.34117316448916</v>
      </c>
      <c r="W16" s="197">
        <f t="shared" si="16"/>
        <v>1094409.3721</v>
      </c>
      <c r="X16" s="197">
        <f t="shared" si="17"/>
        <v>1172244.3242000001</v>
      </c>
      <c r="Y16" s="197">
        <f t="shared" si="46"/>
        <v>107.11205094585831</v>
      </c>
      <c r="Z16" s="197">
        <f t="shared" si="19"/>
        <v>12.419671777182458</v>
      </c>
      <c r="AA16" s="199">
        <f t="shared" si="47"/>
        <v>127274.31080000009</v>
      </c>
      <c r="AB16" s="196">
        <v>174318.1</v>
      </c>
      <c r="AC16" s="197">
        <v>190667.34100000001</v>
      </c>
      <c r="AD16" s="197">
        <f t="shared" si="48"/>
        <v>109.37896925218897</v>
      </c>
      <c r="AE16" s="197">
        <v>207062</v>
      </c>
      <c r="AF16" s="197">
        <v>237476.95699999999</v>
      </c>
      <c r="AG16" s="197">
        <f t="shared" si="49"/>
        <v>114.68881639315759</v>
      </c>
      <c r="AH16" s="197">
        <f t="shared" si="22"/>
        <v>18.783993171104996</v>
      </c>
      <c r="AI16" s="199">
        <f t="shared" si="50"/>
        <v>46809.61599999998</v>
      </c>
      <c r="AJ16" s="196">
        <v>346922.74</v>
      </c>
      <c r="AK16" s="197">
        <v>368716.71609999996</v>
      </c>
      <c r="AL16" s="197">
        <f t="shared" si="51"/>
        <v>106.28208346907439</v>
      </c>
      <c r="AM16" s="197">
        <v>373680.20010000002</v>
      </c>
      <c r="AN16" s="197">
        <v>389281.72980000003</v>
      </c>
      <c r="AO16" s="197">
        <f t="shared" si="52"/>
        <v>104.17510205138643</v>
      </c>
      <c r="AP16" s="200">
        <f t="shared" si="25"/>
        <v>7.7128008674208104</v>
      </c>
      <c r="AQ16" s="198">
        <f t="shared" si="53"/>
        <v>20565.013700000069</v>
      </c>
      <c r="AR16" s="201">
        <v>40151.851999999999</v>
      </c>
      <c r="AS16" s="200">
        <v>49804.284</v>
      </c>
      <c r="AT16" s="200">
        <f t="shared" si="54"/>
        <v>124.03981764029217</v>
      </c>
      <c r="AU16" s="197">
        <v>42590.351999999999</v>
      </c>
      <c r="AV16" s="197">
        <v>51621.551500000001</v>
      </c>
      <c r="AW16" s="197">
        <f t="shared" si="55"/>
        <v>121.20480126578903</v>
      </c>
      <c r="AX16" s="197">
        <f t="shared" si="28"/>
        <v>6.0731943323560671</v>
      </c>
      <c r="AY16" s="199">
        <f t="shared" si="56"/>
        <v>1817.2675000000017</v>
      </c>
      <c r="AZ16" s="196">
        <v>7615</v>
      </c>
      <c r="BA16" s="197">
        <v>13547.3</v>
      </c>
      <c r="BB16" s="197">
        <f t="shared" si="57"/>
        <v>177.90282337491792</v>
      </c>
      <c r="BC16" s="197">
        <v>7215</v>
      </c>
      <c r="BD16" s="197">
        <v>12425.5</v>
      </c>
      <c r="BE16" s="197">
        <f t="shared" si="58"/>
        <v>172.21760221760223</v>
      </c>
      <c r="BF16" s="197">
        <f t="shared" si="31"/>
        <v>-5.2527905449770174</v>
      </c>
      <c r="BG16" s="199">
        <f t="shared" si="59"/>
        <v>-1121.7999999999993</v>
      </c>
      <c r="BH16" s="196">
        <v>404495.74809999997</v>
      </c>
      <c r="BI16" s="197">
        <v>422234.37229999999</v>
      </c>
      <c r="BJ16" s="197">
        <f t="shared" si="60"/>
        <v>104.38536728341943</v>
      </c>
      <c r="BK16" s="202">
        <v>463861.82000000007</v>
      </c>
      <c r="BL16" s="197">
        <v>481438.58590000001</v>
      </c>
      <c r="BM16" s="193">
        <f t="shared" si="61"/>
        <v>103.78922453673812</v>
      </c>
      <c r="BN16" s="193">
        <f t="shared" si="34"/>
        <v>14.67656265334179</v>
      </c>
      <c r="BO16" s="199">
        <f t="shared" si="62"/>
        <v>59204.213600000017</v>
      </c>
      <c r="BP16" s="196">
        <v>201135.53599999999</v>
      </c>
      <c r="BQ16" s="197">
        <v>236432.54680000004</v>
      </c>
      <c r="BR16" s="197">
        <f t="shared" si="63"/>
        <v>117.54886854006745</v>
      </c>
      <c r="BS16" s="197">
        <v>242053.56599999999</v>
      </c>
      <c r="BT16" s="197">
        <v>250944.1158</v>
      </c>
      <c r="BU16" s="197">
        <f t="shared" si="64"/>
        <v>103.6729679082687</v>
      </c>
      <c r="BV16" s="197">
        <v>76529.5</v>
      </c>
      <c r="BW16" s="197">
        <v>78688.065699999992</v>
      </c>
      <c r="BX16" s="197">
        <f t="shared" si="65"/>
        <v>102.82056684023806</v>
      </c>
      <c r="BY16" s="197">
        <f t="shared" si="38"/>
        <v>20.343511054158043</v>
      </c>
      <c r="BZ16" s="199">
        <f t="shared" si="66"/>
        <v>14511.568999999959</v>
      </c>
      <c r="CE16" s="203"/>
      <c r="CF16" s="203"/>
    </row>
    <row r="17" spans="1:84" s="146" customFormat="1" ht="34.5" customHeight="1" thickBot="1" x14ac:dyDescent="0.3">
      <c r="A17" s="204">
        <v>11</v>
      </c>
      <c r="B17" s="205" t="s">
        <v>54</v>
      </c>
      <c r="C17" s="206">
        <v>9797619.6999999993</v>
      </c>
      <c r="D17" s="207">
        <v>9611821</v>
      </c>
      <c r="E17" s="207">
        <f t="shared" si="39"/>
        <v>98.103634293949995</v>
      </c>
      <c r="F17" s="207">
        <v>11634768.814999999</v>
      </c>
      <c r="G17" s="207">
        <v>10996616.5319</v>
      </c>
      <c r="H17" s="207">
        <f t="shared" si="40"/>
        <v>94.515127088066691</v>
      </c>
      <c r="I17" s="207">
        <f t="shared" si="10"/>
        <v>18.7509739227784</v>
      </c>
      <c r="J17" s="207">
        <f t="shared" si="41"/>
        <v>1384795.5318999998</v>
      </c>
      <c r="K17" s="208">
        <v>6014914.9946513856</v>
      </c>
      <c r="L17" s="206">
        <v>2176298.9</v>
      </c>
      <c r="M17" s="207">
        <v>2111437.1999999997</v>
      </c>
      <c r="N17" s="207">
        <f t="shared" si="42"/>
        <v>97.019632735190925</v>
      </c>
      <c r="O17" s="207">
        <v>2430645.3449999997</v>
      </c>
      <c r="P17" s="207">
        <v>2557249.8245000001</v>
      </c>
      <c r="Q17" s="207">
        <f t="shared" si="43"/>
        <v>105.20867759504422</v>
      </c>
      <c r="R17" s="207">
        <f t="shared" si="12"/>
        <v>11.68710993696682</v>
      </c>
      <c r="S17" s="208">
        <f t="shared" si="44"/>
        <v>445812.62450000038</v>
      </c>
      <c r="T17" s="206">
        <f t="shared" si="13"/>
        <v>1470288.4</v>
      </c>
      <c r="U17" s="207">
        <f t="shared" si="14"/>
        <v>1447543.7</v>
      </c>
      <c r="V17" s="207">
        <f t="shared" si="45"/>
        <v>98.453044994437832</v>
      </c>
      <c r="W17" s="207">
        <f t="shared" si="16"/>
        <v>1731856.2890000001</v>
      </c>
      <c r="X17" s="207">
        <f t="shared" si="17"/>
        <v>1778012.5615999999</v>
      </c>
      <c r="Y17" s="207">
        <f t="shared" si="46"/>
        <v>102.66513294972361</v>
      </c>
      <c r="Z17" s="207">
        <f t="shared" si="19"/>
        <v>17.790243669201232</v>
      </c>
      <c r="AA17" s="208">
        <f t="shared" si="47"/>
        <v>330468.86159999995</v>
      </c>
      <c r="AB17" s="206">
        <v>486271.9</v>
      </c>
      <c r="AC17" s="207">
        <v>445465.89999999997</v>
      </c>
      <c r="AD17" s="207">
        <f t="shared" si="48"/>
        <v>91.608398511203291</v>
      </c>
      <c r="AE17" s="207">
        <v>616810.25800000003</v>
      </c>
      <c r="AF17" s="207">
        <v>604720.61849999998</v>
      </c>
      <c r="AG17" s="207">
        <f t="shared" si="49"/>
        <v>98.039974312489448</v>
      </c>
      <c r="AH17" s="207">
        <f t="shared" si="22"/>
        <v>26.844725759395089</v>
      </c>
      <c r="AI17" s="208">
        <f t="shared" si="50"/>
        <v>159254.71850000002</v>
      </c>
      <c r="AJ17" s="206">
        <v>721334.5</v>
      </c>
      <c r="AK17" s="207">
        <v>680397</v>
      </c>
      <c r="AL17" s="207">
        <f t="shared" si="51"/>
        <v>94.324755020035781</v>
      </c>
      <c r="AM17" s="207">
        <v>787841.66600000008</v>
      </c>
      <c r="AN17" s="207">
        <v>794352.8996</v>
      </c>
      <c r="AO17" s="207">
        <f t="shared" si="52"/>
        <v>100.82646474298048</v>
      </c>
      <c r="AP17" s="207">
        <f t="shared" si="25"/>
        <v>9.2200173428555132</v>
      </c>
      <c r="AQ17" s="208">
        <f t="shared" si="53"/>
        <v>113955.8996</v>
      </c>
      <c r="AR17" s="206">
        <v>100513</v>
      </c>
      <c r="AS17" s="207">
        <v>140876.20000000001</v>
      </c>
      <c r="AT17" s="207">
        <f t="shared" si="54"/>
        <v>140.15719359684817</v>
      </c>
      <c r="AU17" s="207">
        <v>136599.4</v>
      </c>
      <c r="AV17" s="207">
        <v>173383.67449999999</v>
      </c>
      <c r="AW17" s="207">
        <f t="shared" si="55"/>
        <v>126.92857691907871</v>
      </c>
      <c r="AX17" s="207">
        <f t="shared" si="28"/>
        <v>35.902221603175718</v>
      </c>
      <c r="AY17" s="208">
        <f t="shared" si="56"/>
        <v>32507.474499999982</v>
      </c>
      <c r="AZ17" s="206">
        <v>38070.199999999997</v>
      </c>
      <c r="BA17" s="207">
        <v>45731.8</v>
      </c>
      <c r="BB17" s="207">
        <f t="shared" si="57"/>
        <v>120.12492710834198</v>
      </c>
      <c r="BC17" s="207">
        <v>37200</v>
      </c>
      <c r="BD17" s="207">
        <v>34747.4</v>
      </c>
      <c r="BE17" s="207">
        <f t="shared" si="58"/>
        <v>93.406989247311827</v>
      </c>
      <c r="BF17" s="207">
        <f t="shared" si="31"/>
        <v>-2.2857773271482671</v>
      </c>
      <c r="BG17" s="208">
        <f t="shared" si="59"/>
        <v>-10984.400000000001</v>
      </c>
      <c r="BH17" s="206">
        <v>124098.8</v>
      </c>
      <c r="BI17" s="207">
        <v>135072.79999999999</v>
      </c>
      <c r="BJ17" s="207">
        <f t="shared" si="60"/>
        <v>108.84295416232872</v>
      </c>
      <c r="BK17" s="209">
        <v>153404.965</v>
      </c>
      <c r="BL17" s="207">
        <v>170807.96900000001</v>
      </c>
      <c r="BM17" s="210">
        <f t="shared" si="61"/>
        <v>111.34448549302169</v>
      </c>
      <c r="BN17" s="210">
        <f t="shared" si="34"/>
        <v>23.615188059836186</v>
      </c>
      <c r="BO17" s="208">
        <f t="shared" si="62"/>
        <v>35735.169000000024</v>
      </c>
      <c r="BP17" s="211">
        <v>451167.6</v>
      </c>
      <c r="BQ17" s="212">
        <v>457934.7</v>
      </c>
      <c r="BR17" s="212">
        <f t="shared" si="63"/>
        <v>101.49990823809156</v>
      </c>
      <c r="BS17" s="212">
        <v>431060</v>
      </c>
      <c r="BT17" s="212">
        <v>465327.11219999997</v>
      </c>
      <c r="BU17" s="212">
        <f t="shared" si="64"/>
        <v>107.94949942003433</v>
      </c>
      <c r="BV17" s="212">
        <v>139000</v>
      </c>
      <c r="BW17" s="212">
        <v>140762.7286</v>
      </c>
      <c r="BX17" s="212">
        <f t="shared" si="65"/>
        <v>101.26815007194246</v>
      </c>
      <c r="BY17" s="212">
        <f t="shared" si="38"/>
        <v>-4.4567916667774767</v>
      </c>
      <c r="BZ17" s="213">
        <f t="shared" si="66"/>
        <v>7392.4121999999625</v>
      </c>
      <c r="CE17" s="214"/>
      <c r="CF17" s="214"/>
    </row>
    <row r="18" spans="1:84" s="140" customFormat="1" ht="33.75" customHeight="1" thickBot="1" x14ac:dyDescent="0.3">
      <c r="A18" s="174"/>
      <c r="B18" s="175" t="s">
        <v>55</v>
      </c>
      <c r="C18" s="176">
        <f>SUM(C7:C17)</f>
        <v>284370888.59584045</v>
      </c>
      <c r="D18" s="177">
        <f>SUM(D7:D17)</f>
        <v>266388774.57204041</v>
      </c>
      <c r="E18" s="177">
        <f t="shared" si="39"/>
        <v>93.676527821609426</v>
      </c>
      <c r="F18" s="177">
        <f>SUM(F7:F17)</f>
        <v>338892412.56998092</v>
      </c>
      <c r="G18" s="177">
        <f t="shared" ref="G18" si="67">SUM(G7:G17)</f>
        <v>308284496.21591616</v>
      </c>
      <c r="H18" s="177">
        <f t="shared" si="40"/>
        <v>90.968249739806652</v>
      </c>
      <c r="I18" s="177">
        <f t="shared" si="10"/>
        <v>19.172681227447555</v>
      </c>
      <c r="J18" s="191">
        <f>SUM(J7:J17)</f>
        <v>41895721.643875837</v>
      </c>
      <c r="K18" s="178">
        <f t="shared" ref="K18:M18" si="68">SUM(K7:K17)</f>
        <v>98205579.127803952</v>
      </c>
      <c r="L18" s="176">
        <f>SUM(L7:L17)</f>
        <v>104146883.99160001</v>
      </c>
      <c r="M18" s="177">
        <f t="shared" si="68"/>
        <v>114540455.78649999</v>
      </c>
      <c r="N18" s="177">
        <f t="shared" si="42"/>
        <v>109.97972420926034</v>
      </c>
      <c r="O18" s="177">
        <f t="shared" ref="O18" si="69">SUM(O7:O17)</f>
        <v>136457068.73120001</v>
      </c>
      <c r="P18" s="177">
        <f t="shared" ref="P18" si="70">SUM(P7:P17)</f>
        <v>147406417.63759464</v>
      </c>
      <c r="Q18" s="177">
        <f t="shared" si="43"/>
        <v>108.02402470476866</v>
      </c>
      <c r="R18" s="177">
        <f t="shared" si="12"/>
        <v>31.023669169214884</v>
      </c>
      <c r="S18" s="178">
        <f>SUM(S7:S17)</f>
        <v>32865961.851094645</v>
      </c>
      <c r="T18" s="176">
        <f>SUM(T7:T17)</f>
        <v>69110272.285600007</v>
      </c>
      <c r="U18" s="177">
        <f t="shared" ref="U18" si="71">SUM(U7:U17)</f>
        <v>78072304.247600004</v>
      </c>
      <c r="V18" s="177">
        <f t="shared" si="45"/>
        <v>112.96772775682922</v>
      </c>
      <c r="W18" s="177">
        <f>SUM(W7:W17)</f>
        <v>86372361.017099991</v>
      </c>
      <c r="X18" s="177">
        <f>AF18+AN18+AV18+BD18+BL18</f>
        <v>94302411.611394644</v>
      </c>
      <c r="Y18" s="177">
        <f t="shared" si="46"/>
        <v>109.18123633638388</v>
      </c>
      <c r="Z18" s="177">
        <f t="shared" si="19"/>
        <v>24.977601969449552</v>
      </c>
      <c r="AA18" s="178">
        <f>SUM(AA7:AA17)</f>
        <v>16230107.363794632</v>
      </c>
      <c r="AB18" s="176">
        <f>SUM(AB7:AB17)</f>
        <v>21072047.709000003</v>
      </c>
      <c r="AC18" s="177">
        <f t="shared" ref="AC18" si="72">SUM(AC7:AC17)</f>
        <v>21976256.383199997</v>
      </c>
      <c r="AD18" s="177">
        <f t="shared" si="48"/>
        <v>104.2910337271769</v>
      </c>
      <c r="AE18" s="177">
        <f>SUM(AE7:AE17)</f>
        <v>30046496.129999999</v>
      </c>
      <c r="AF18" s="177">
        <f t="shared" ref="AF18" si="73">SUM(AF7:AF17)</f>
        <v>33881298.205594636</v>
      </c>
      <c r="AG18" s="177">
        <f t="shared" si="49"/>
        <v>112.76289274796926</v>
      </c>
      <c r="AH18" s="177">
        <f t="shared" si="22"/>
        <v>42.589351281541354</v>
      </c>
      <c r="AI18" s="178">
        <f t="shared" si="50"/>
        <v>11905041.822394639</v>
      </c>
      <c r="AJ18" s="176">
        <f>SUM(AJ7:AJ17)</f>
        <v>27027135.189000003</v>
      </c>
      <c r="AK18" s="177">
        <f>SUM(AK7:AK17)</f>
        <v>26393759.158899996</v>
      </c>
      <c r="AL18" s="177">
        <f t="shared" si="51"/>
        <v>97.656518067228276</v>
      </c>
      <c r="AM18" s="177">
        <f>SUM(AM7:AM17)</f>
        <v>29335153.216100004</v>
      </c>
      <c r="AN18" s="177">
        <f>SUM(AN7:AN17)</f>
        <v>29532536.106100004</v>
      </c>
      <c r="AO18" s="177">
        <f t="shared" si="52"/>
        <v>100.67285447103671</v>
      </c>
      <c r="AP18" s="177">
        <f t="shared" si="25"/>
        <v>8.5396325247204032</v>
      </c>
      <c r="AQ18" s="178">
        <f t="shared" si="53"/>
        <v>3138776.9472000077</v>
      </c>
      <c r="AR18" s="179">
        <f>SUM(AR7:AR17)</f>
        <v>13846204.742999999</v>
      </c>
      <c r="AS18" s="180">
        <f t="shared" ref="AS18" si="74">SUM(AS7:AS17)</f>
        <v>22356875.21140001</v>
      </c>
      <c r="AT18" s="180">
        <f t="shared" si="54"/>
        <v>161.4657274420459</v>
      </c>
      <c r="AU18" s="180">
        <f t="shared" ref="AU18:AV18" si="75">SUM(AU7:AU17)</f>
        <v>19402853.223999999</v>
      </c>
      <c r="AV18" s="180">
        <f t="shared" si="75"/>
        <v>22800898.018800002</v>
      </c>
      <c r="AW18" s="180">
        <f t="shared" si="55"/>
        <v>117.51311910454929</v>
      </c>
      <c r="AX18" s="180">
        <f t="shared" si="28"/>
        <v>40.131202622936712</v>
      </c>
      <c r="AY18" s="178">
        <f t="shared" si="56"/>
        <v>444022.8073999919</v>
      </c>
      <c r="AZ18" s="179">
        <f t="shared" ref="AZ18" si="76">SUM(AZ7:AZ17)</f>
        <v>1188984.8</v>
      </c>
      <c r="BA18" s="180">
        <f t="shared" ref="BA18" si="77">SUM(BA7:BA17)</f>
        <v>1460772.209</v>
      </c>
      <c r="BB18" s="180">
        <f t="shared" si="57"/>
        <v>122.85877910297928</v>
      </c>
      <c r="BC18" s="180">
        <f t="shared" ref="BC18" si="78">SUM(BC7:BC17)</f>
        <v>1225205.2</v>
      </c>
      <c r="BD18" s="180">
        <f t="shared" ref="BD18" si="79">SUM(BD7:BD17)</f>
        <v>1424828.3809999998</v>
      </c>
      <c r="BE18" s="180">
        <f t="shared" si="58"/>
        <v>116.29304062699046</v>
      </c>
      <c r="BF18" s="180">
        <f t="shared" si="31"/>
        <v>3.0463299446721095</v>
      </c>
      <c r="BG18" s="178">
        <f t="shared" si="59"/>
        <v>-35943.828000000212</v>
      </c>
      <c r="BH18" s="179">
        <f t="shared" ref="BH18" si="80">SUM(BH7:BH17)</f>
        <v>5975899.8446000004</v>
      </c>
      <c r="BI18" s="180">
        <f t="shared" ref="BI18" si="81">SUM(BI7:BI17)</f>
        <v>5884641.285099999</v>
      </c>
      <c r="BJ18" s="180">
        <f t="shared" si="60"/>
        <v>98.472890077258143</v>
      </c>
      <c r="BK18" s="180">
        <f>SUM(BK7:BK17)</f>
        <v>6362653.2470000004</v>
      </c>
      <c r="BL18" s="180">
        <f t="shared" ref="BL18" si="82">SUM(BL7:BL17)</f>
        <v>6662850.8998999996</v>
      </c>
      <c r="BM18" s="180">
        <f t="shared" si="61"/>
        <v>104.71812058973265</v>
      </c>
      <c r="BN18" s="180">
        <f t="shared" si="34"/>
        <v>6.4718856148414403</v>
      </c>
      <c r="BO18" s="178">
        <f t="shared" si="62"/>
        <v>778209.61480000056</v>
      </c>
      <c r="BP18" s="187">
        <f t="shared" ref="BP18" si="83">SUM(BP7:BP17)</f>
        <v>25852808.148000002</v>
      </c>
      <c r="BQ18" s="188">
        <f t="shared" ref="BQ18" si="84">SUM(BQ7:BQ17)</f>
        <v>25693112.593400002</v>
      </c>
      <c r="BR18" s="188">
        <f t="shared" si="63"/>
        <v>99.382289329322418</v>
      </c>
      <c r="BS18" s="188">
        <f>SUM(BS7:BS17)</f>
        <v>24608254.078000002</v>
      </c>
      <c r="BT18" s="188">
        <f t="shared" ref="BT18" si="85">SUM(BT7:BT17)</f>
        <v>27132269.536899995</v>
      </c>
      <c r="BU18" s="188">
        <f t="shared" si="64"/>
        <v>110.25678396728067</v>
      </c>
      <c r="BV18" s="188">
        <f t="shared" ref="BV18" si="86">SUM(BV7:BV17)</f>
        <v>8873848.9389999993</v>
      </c>
      <c r="BW18" s="188">
        <f t="shared" ref="BW18" si="87">SUM(BW7:BW17)</f>
        <v>9506927.8316000011</v>
      </c>
      <c r="BX18" s="188">
        <f t="shared" si="65"/>
        <v>107.13420858245244</v>
      </c>
      <c r="BY18" s="188">
        <f t="shared" si="38"/>
        <v>-4.8139995580955031</v>
      </c>
      <c r="BZ18" s="170">
        <f t="shared" si="66"/>
        <v>1439156.9434999935</v>
      </c>
    </row>
    <row r="19" spans="1:84" s="140" customFormat="1" ht="8.25" customHeight="1" thickBot="1" x14ac:dyDescent="0.3">
      <c r="A19" s="153"/>
      <c r="C19" s="164"/>
      <c r="D19" s="167"/>
      <c r="E19" s="167"/>
      <c r="F19" s="168"/>
      <c r="G19" s="168"/>
      <c r="H19" s="168"/>
      <c r="I19" s="168"/>
      <c r="J19" s="190"/>
      <c r="K19" s="157"/>
      <c r="L19" s="162"/>
      <c r="M19" s="169"/>
      <c r="N19" s="154"/>
      <c r="O19" s="169"/>
      <c r="P19" s="168"/>
      <c r="Q19" s="168"/>
      <c r="R19" s="168"/>
      <c r="S19" s="165"/>
      <c r="T19" s="159"/>
      <c r="U19" s="154"/>
      <c r="V19" s="154"/>
      <c r="W19" s="155"/>
      <c r="X19" s="155"/>
      <c r="Y19" s="181"/>
      <c r="Z19" s="154"/>
      <c r="AA19" s="160"/>
      <c r="AB19" s="159"/>
      <c r="AC19" s="155"/>
      <c r="AD19" s="154"/>
      <c r="AE19" s="171"/>
      <c r="AF19" s="169"/>
      <c r="AG19" s="169"/>
      <c r="AH19" s="169"/>
      <c r="AI19" s="157"/>
      <c r="AJ19" s="162"/>
      <c r="AK19" s="168"/>
      <c r="AL19" s="168"/>
      <c r="AM19" s="155"/>
      <c r="AN19" s="155"/>
      <c r="AO19" s="169"/>
      <c r="AP19" s="169"/>
      <c r="AQ19" s="157"/>
      <c r="AR19" s="172"/>
      <c r="AS19" s="169"/>
      <c r="AT19" s="169"/>
      <c r="AU19" s="173"/>
      <c r="AV19" s="173"/>
      <c r="AY19" s="156"/>
      <c r="AZ19" s="163"/>
      <c r="BA19" s="173"/>
      <c r="BC19" s="173"/>
      <c r="BD19" s="173"/>
      <c r="BG19" s="156"/>
      <c r="BH19" s="163"/>
      <c r="BI19" s="173"/>
      <c r="BK19" s="173"/>
      <c r="BL19" s="173"/>
      <c r="BO19" s="156"/>
      <c r="BP19" s="163"/>
      <c r="BQ19" s="173"/>
      <c r="BS19" s="173"/>
      <c r="BT19" s="173"/>
      <c r="BV19" s="173"/>
      <c r="BW19" s="173"/>
      <c r="BZ19" s="156"/>
    </row>
    <row r="20" spans="1:84" s="140" customFormat="1" ht="40.5" customHeight="1" thickBot="1" x14ac:dyDescent="0.3">
      <c r="A20" s="174"/>
      <c r="B20" s="182" t="s">
        <v>124</v>
      </c>
      <c r="C20" s="176">
        <f>C18-C7</f>
        <v>171172022.39584044</v>
      </c>
      <c r="D20" s="177">
        <f>D18-D7</f>
        <v>155989799.81304044</v>
      </c>
      <c r="E20" s="177">
        <f>D20/C20*100</f>
        <v>91.130429862135614</v>
      </c>
      <c r="F20" s="177">
        <f>F18-F7</f>
        <v>191077184.26998091</v>
      </c>
      <c r="G20" s="177">
        <f t="shared" ref="G20" si="88">G18-G7</f>
        <v>177541086.41591614</v>
      </c>
      <c r="H20" s="177">
        <f>G20/F20*100</f>
        <v>92.915900500742652</v>
      </c>
      <c r="I20" s="177">
        <f>F20/C20*100-100</f>
        <v>11.628747265782252</v>
      </c>
      <c r="J20" s="189">
        <f>J18-J7</f>
        <v>21551286.602875799</v>
      </c>
      <c r="K20" s="178">
        <f>K18-K7</f>
        <v>88655564.357586175</v>
      </c>
      <c r="L20" s="176">
        <f>L18-L7</f>
        <v>41229569.091600001</v>
      </c>
      <c r="M20" s="177">
        <f t="shared" ref="M20" si="89">M18-M7</f>
        <v>43376889.627499998</v>
      </c>
      <c r="N20" s="177">
        <f>M20/L20*100</f>
        <v>105.2082051382329</v>
      </c>
      <c r="O20" s="177">
        <f>O18-O7</f>
        <v>47816419.23120001</v>
      </c>
      <c r="P20" s="177">
        <f t="shared" ref="P20" si="90">P18-P7</f>
        <v>50855412.437594637</v>
      </c>
      <c r="Q20" s="177">
        <f>P20/O20*100</f>
        <v>106.35554325325076</v>
      </c>
      <c r="R20" s="177">
        <f>O20/L20*100-100</f>
        <v>15.976034396493361</v>
      </c>
      <c r="S20" s="178">
        <f>S18-S7</f>
        <v>7478522.8100946359</v>
      </c>
      <c r="T20" s="176">
        <f>T18-T7</f>
        <v>28598726.985600002</v>
      </c>
      <c r="U20" s="177">
        <f t="shared" ref="U20" si="91">U18-U7</f>
        <v>29620635.788600005</v>
      </c>
      <c r="V20" s="177">
        <f>U20/T20*100</f>
        <v>103.57326675244865</v>
      </c>
      <c r="W20" s="177">
        <f>W18-W7</f>
        <v>34171651.217099994</v>
      </c>
      <c r="X20" s="177">
        <f>AF20+AN20+AV20+BD20+BL20</f>
        <v>35105602.811394639</v>
      </c>
      <c r="Y20" s="177">
        <f>X20/W20*100</f>
        <v>102.73311812871155</v>
      </c>
      <c r="Z20" s="177">
        <f>W20/T20*100-100</f>
        <v>19.486616429836417</v>
      </c>
      <c r="AA20" s="178">
        <f>AA18-AA7</f>
        <v>5484967.0227946341</v>
      </c>
      <c r="AB20" s="176">
        <f>AB18-AB7</f>
        <v>8202469.6090000011</v>
      </c>
      <c r="AC20" s="177">
        <f t="shared" ref="AC20" si="92">AC18-AC7</f>
        <v>8442098.4831999987</v>
      </c>
      <c r="AD20" s="177">
        <f>AC20/AB20*100</f>
        <v>102.92142349344482</v>
      </c>
      <c r="AE20" s="177">
        <f>AE18-AE7</f>
        <v>10851496.330000002</v>
      </c>
      <c r="AF20" s="177">
        <f t="shared" ref="AF20" si="93">AF18-AF7</f>
        <v>11081228.005594637</v>
      </c>
      <c r="AG20" s="177">
        <f>AF20/AE20*100</f>
        <v>102.11705066848265</v>
      </c>
      <c r="AH20" s="177">
        <f>AE20/AB20*100-100</f>
        <v>32.295477426620494</v>
      </c>
      <c r="AI20" s="178">
        <f t="shared" si="50"/>
        <v>2639129.5223946385</v>
      </c>
      <c r="AJ20" s="176">
        <f>AJ18-AJ7</f>
        <v>13731428.789000003</v>
      </c>
      <c r="AK20" s="177">
        <f>AK18-AK7</f>
        <v>13629153.558899997</v>
      </c>
      <c r="AL20" s="177">
        <f>+AK20/AJ20*100</f>
        <v>99.255174157973016</v>
      </c>
      <c r="AM20" s="177">
        <f>AM18-AM7</f>
        <v>15354425.416100003</v>
      </c>
      <c r="AN20" s="177">
        <f>AN18-AN7</f>
        <v>15113618.906100001</v>
      </c>
      <c r="AO20" s="177">
        <f>AN20/AM20*100</f>
        <v>98.431680095645248</v>
      </c>
      <c r="AP20" s="177">
        <f>AM20/AJ20*100-100</f>
        <v>11.819575748738927</v>
      </c>
      <c r="AQ20" s="178">
        <f t="shared" si="53"/>
        <v>1484465.3472000044</v>
      </c>
      <c r="AR20" s="179">
        <f>AR18-AR7</f>
        <v>2276585.6429999992</v>
      </c>
      <c r="AS20" s="180">
        <f t="shared" ref="AS20" si="94">AS18-AS7</f>
        <v>2841435.0114000067</v>
      </c>
      <c r="AT20" s="180">
        <f>AS20/AR20*100</f>
        <v>124.81125057327824</v>
      </c>
      <c r="AU20" s="180">
        <f t="shared" ref="AU20:AV20" si="95">AU18-AU7</f>
        <v>3238859.824000001</v>
      </c>
      <c r="AV20" s="180">
        <f t="shared" si="95"/>
        <v>3901317.7188000008</v>
      </c>
      <c r="AW20" s="180">
        <f>AV20/AU20*100</f>
        <v>120.4534290089116</v>
      </c>
      <c r="AX20" s="180">
        <f>AU20/AR20*100-100</f>
        <v>42.268305783214601</v>
      </c>
      <c r="AY20" s="178">
        <f t="shared" si="56"/>
        <v>1059882.7073999941</v>
      </c>
      <c r="AZ20" s="179">
        <f t="shared" ref="AZ20:BA20" si="96">AZ18-AZ7</f>
        <v>604776.20000000007</v>
      </c>
      <c r="BA20" s="180">
        <f t="shared" si="96"/>
        <v>699768.25</v>
      </c>
      <c r="BB20" s="180">
        <f>BA20/AZ20*100</f>
        <v>115.70697557212071</v>
      </c>
      <c r="BC20" s="180">
        <f t="shared" ref="BC20" si="97">BC18-BC7</f>
        <v>635205.19999999995</v>
      </c>
      <c r="BD20" s="180">
        <f>BD18-BD7</f>
        <v>662111.58099999977</v>
      </c>
      <c r="BE20" s="180">
        <f>BD20/BC20*100</f>
        <v>104.23585653895778</v>
      </c>
      <c r="BF20" s="180">
        <f>BC20/AZ20*100-100</f>
        <v>5.0314479967961603</v>
      </c>
      <c r="BG20" s="178">
        <f t="shared" si="59"/>
        <v>-37656.669000000227</v>
      </c>
      <c r="BH20" s="179">
        <f t="shared" ref="BH20:BI20" si="98">BH18-BH7</f>
        <v>3783466.7446000003</v>
      </c>
      <c r="BI20" s="180">
        <f t="shared" si="98"/>
        <v>4008180.4850999992</v>
      </c>
      <c r="BJ20" s="180">
        <f>BI20/BH20*100</f>
        <v>105.93936079445456</v>
      </c>
      <c r="BK20" s="180">
        <f>BK18-BK7</f>
        <v>4091664.4470000006</v>
      </c>
      <c r="BL20" s="180">
        <f>BL18-BL7</f>
        <v>4347326.5998999998</v>
      </c>
      <c r="BM20" s="180">
        <f>BL20/BK20*100</f>
        <v>106.24836557864489</v>
      </c>
      <c r="BN20" s="180">
        <f>BK20/BH20*100-100</f>
        <v>8.1459075288524474</v>
      </c>
      <c r="BO20" s="178">
        <f t="shared" si="62"/>
        <v>339146.11480000056</v>
      </c>
      <c r="BP20" s="179">
        <f t="shared" ref="BP20:BQ20" si="99">BP18-BP7</f>
        <v>7662625.6480000019</v>
      </c>
      <c r="BQ20" s="180">
        <f t="shared" si="99"/>
        <v>7772761.5934000015</v>
      </c>
      <c r="BR20" s="180">
        <f>BQ20/BP20*100</f>
        <v>101.43731340221149</v>
      </c>
      <c r="BS20" s="180">
        <f t="shared" ref="BS20:BT20" si="100">BS18-BS7</f>
        <v>8334195.478000002</v>
      </c>
      <c r="BT20" s="180">
        <f t="shared" si="100"/>
        <v>8508179.1368999965</v>
      </c>
      <c r="BU20" s="180">
        <f>BT20/BS20*100</f>
        <v>102.08758793046388</v>
      </c>
      <c r="BV20" s="180">
        <f t="shared" ref="BV20" si="101">BV18-BV7</f>
        <v>3470143.8389999997</v>
      </c>
      <c r="BW20" s="180">
        <f>BW18-BW7</f>
        <v>3559460.5316000003</v>
      </c>
      <c r="BX20" s="180">
        <f>BW20/BV20*100</f>
        <v>102.57386139433746</v>
      </c>
      <c r="BY20" s="180">
        <f>BS20/BP20*100-100</f>
        <v>8.7642260088130968</v>
      </c>
      <c r="BZ20" s="178">
        <f t="shared" si="66"/>
        <v>735417.54349999502</v>
      </c>
    </row>
    <row r="24" spans="1:84" x14ac:dyDescent="0.3"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2"/>
      <c r="BN24" s="192"/>
      <c r="BO24" s="192"/>
      <c r="BP24" s="192"/>
      <c r="BQ24" s="192"/>
      <c r="BR24" s="192"/>
      <c r="BS24" s="192"/>
      <c r="BT24" s="192"/>
      <c r="BU24" s="192"/>
      <c r="BV24" s="192"/>
      <c r="BW24" s="192"/>
      <c r="BX24" s="192"/>
      <c r="BY24" s="192"/>
      <c r="BZ24" s="192"/>
      <c r="CA24" s="192"/>
      <c r="CB24" s="192"/>
    </row>
    <row r="25" spans="1:84" x14ac:dyDescent="0.3"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2"/>
      <c r="BN25" s="192"/>
      <c r="BO25" s="192"/>
      <c r="BP25" s="192"/>
      <c r="BQ25" s="192"/>
      <c r="BR25" s="192"/>
      <c r="BS25" s="192"/>
      <c r="BT25" s="192"/>
      <c r="BU25" s="192"/>
      <c r="BV25" s="192"/>
      <c r="BW25" s="192"/>
      <c r="BX25" s="192"/>
      <c r="BY25" s="192"/>
      <c r="BZ25" s="192"/>
    </row>
  </sheetData>
  <mergeCells count="61">
    <mergeCell ref="BS5:BX5"/>
    <mergeCell ref="C5:E5"/>
    <mergeCell ref="L5:N5"/>
    <mergeCell ref="BH4:BO4"/>
    <mergeCell ref="BP5:BR5"/>
    <mergeCell ref="BP4:BZ4"/>
    <mergeCell ref="BZ5:BZ6"/>
    <mergeCell ref="BY5:BY6"/>
    <mergeCell ref="BK5:BM5"/>
    <mergeCell ref="BO5:BO6"/>
    <mergeCell ref="BH5:BJ5"/>
    <mergeCell ref="AU5:AW5"/>
    <mergeCell ref="AX5:AX6"/>
    <mergeCell ref="AR5:AT5"/>
    <mergeCell ref="BF5:BF6"/>
    <mergeCell ref="AY5:AY6"/>
    <mergeCell ref="L1:S1"/>
    <mergeCell ref="AU2:AW2"/>
    <mergeCell ref="W5:Y5"/>
    <mergeCell ref="F5:H5"/>
    <mergeCell ref="C1:K1"/>
    <mergeCell ref="C2:K2"/>
    <mergeCell ref="L2:S2"/>
    <mergeCell ref="S5:S6"/>
    <mergeCell ref="R5:R6"/>
    <mergeCell ref="L4:S4"/>
    <mergeCell ref="I5:I6"/>
    <mergeCell ref="AQ5:AQ6"/>
    <mergeCell ref="AR4:AY4"/>
    <mergeCell ref="AI5:AI6"/>
    <mergeCell ref="T5:V5"/>
    <mergeCell ref="AB4:AI4"/>
    <mergeCell ref="BC2:BG2"/>
    <mergeCell ref="BN5:BN6"/>
    <mergeCell ref="AZ5:BB5"/>
    <mergeCell ref="BG5:BG6"/>
    <mergeCell ref="Z5:Z6"/>
    <mergeCell ref="AZ4:BG4"/>
    <mergeCell ref="AX3:AY3"/>
    <mergeCell ref="AP3:AQ3"/>
    <mergeCell ref="BC5:BE5"/>
    <mergeCell ref="AJ4:AQ4"/>
    <mergeCell ref="AB5:AD5"/>
    <mergeCell ref="AM5:AO5"/>
    <mergeCell ref="BH2:BO2"/>
    <mergeCell ref="AJ5:AL5"/>
    <mergeCell ref="AP5:AP6"/>
    <mergeCell ref="AE5:AG5"/>
    <mergeCell ref="A4:A6"/>
    <mergeCell ref="B4:B6"/>
    <mergeCell ref="K4:K6"/>
    <mergeCell ref="AH3:AI3"/>
    <mergeCell ref="J5:J6"/>
    <mergeCell ref="I3:K3"/>
    <mergeCell ref="C4:J4"/>
    <mergeCell ref="Z3:AA3"/>
    <mergeCell ref="AH5:AH6"/>
    <mergeCell ref="O5:Q5"/>
    <mergeCell ref="T4:AA4"/>
    <mergeCell ref="AA5:AA6"/>
    <mergeCell ref="R3:S3"/>
  </mergeCells>
  <conditionalFormatting sqref="L19:N19">
    <cfRule type="cellIs" dxfId="2" priority="2" stopIfTrue="1" operator="lessThan">
      <formula>-1</formula>
    </cfRule>
  </conditionalFormatting>
  <conditionalFormatting sqref="M19:N19">
    <cfRule type="cellIs" dxfId="1" priority="3" stopIfTrue="1" operator="lessThan">
      <formula>-1000</formula>
    </cfRule>
  </conditionalFormatting>
  <conditionalFormatting sqref="R7:R16">
    <cfRule type="cellIs" dxfId="0" priority="1" stopIfTrue="1" operator="lessThan">
      <formula>-1</formula>
    </cfRule>
  </conditionalFormatting>
  <printOptions horizontalCentered="1" verticalCentered="1"/>
  <pageMargins left="0" right="0" top="0.11811023622047245" bottom="0.35433070866141736" header="0.27559055118110237" footer="0.15748031496062992"/>
  <pageSetup scale="75" orientation="landscape" r:id="rId1"/>
  <colBreaks count="3" manualBreakCount="3">
    <brk id="11" max="19" man="1"/>
    <brk id="19" max="1048575" man="1"/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64" t="s">
        <v>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65" t="s">
        <v>102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66" t="s">
        <v>4</v>
      </c>
      <c r="P3" s="266"/>
      <c r="Q3" s="266"/>
      <c r="R3" s="266"/>
      <c r="S3" s="11"/>
      <c r="T3" s="11"/>
      <c r="U3" s="11"/>
      <c r="V3" s="11"/>
      <c r="W3" s="11"/>
      <c r="X3" s="11"/>
      <c r="Y3" s="266"/>
      <c r="Z3" s="266"/>
      <c r="AA3" s="266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35" t="s">
        <v>1</v>
      </c>
      <c r="C4" s="278" t="s">
        <v>6</v>
      </c>
      <c r="D4" s="275" t="s">
        <v>7</v>
      </c>
      <c r="E4" s="275" t="s">
        <v>8</v>
      </c>
      <c r="F4" s="346" t="s">
        <v>9</v>
      </c>
      <c r="G4" s="346"/>
      <c r="H4" s="347"/>
      <c r="I4" s="352" t="s">
        <v>10</v>
      </c>
      <c r="J4" s="352"/>
      <c r="K4" s="353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12"/>
      <c r="BG4" s="340" t="s">
        <v>11</v>
      </c>
      <c r="BH4" s="341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12"/>
      <c r="BU4" s="12"/>
      <c r="BV4" s="12"/>
      <c r="BW4" s="301" t="s">
        <v>12</v>
      </c>
      <c r="BX4" s="302"/>
    </row>
    <row r="5" spans="2:80" ht="18" customHeight="1" x14ac:dyDescent="0.2">
      <c r="B5" s="335"/>
      <c r="C5" s="278"/>
      <c r="D5" s="276"/>
      <c r="E5" s="276"/>
      <c r="F5" s="348"/>
      <c r="G5" s="348"/>
      <c r="H5" s="349"/>
      <c r="I5" s="354"/>
      <c r="J5" s="354"/>
      <c r="K5" s="355"/>
      <c r="L5" s="361" t="s">
        <v>13</v>
      </c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3"/>
      <c r="AN5" s="339"/>
      <c r="AO5" s="339"/>
      <c r="AP5" s="339"/>
      <c r="AQ5" s="339"/>
      <c r="AR5" s="339"/>
      <c r="AS5" s="339"/>
      <c r="AT5" s="339"/>
      <c r="AU5" s="339"/>
      <c r="AV5" s="315"/>
      <c r="AW5" s="316"/>
      <c r="AX5" s="316"/>
      <c r="AY5" s="316"/>
      <c r="AZ5" s="316"/>
      <c r="BA5" s="316"/>
      <c r="BB5" s="316"/>
      <c r="BC5" s="316"/>
      <c r="BD5" s="316"/>
      <c r="BE5" s="317"/>
      <c r="BF5" s="308" t="s">
        <v>15</v>
      </c>
      <c r="BG5" s="342"/>
      <c r="BH5" s="343"/>
      <c r="BI5" s="315" t="s">
        <v>14</v>
      </c>
      <c r="BJ5" s="316"/>
      <c r="BK5" s="316"/>
      <c r="BL5" s="317"/>
      <c r="BM5" s="307"/>
      <c r="BN5" s="324"/>
      <c r="BO5" s="40"/>
      <c r="BP5" s="307"/>
      <c r="BQ5" s="307"/>
      <c r="BR5" s="307"/>
      <c r="BS5" s="307"/>
      <c r="BT5" s="307"/>
      <c r="BU5" s="307"/>
      <c r="BV5" s="308" t="s">
        <v>16</v>
      </c>
      <c r="BW5" s="303"/>
      <c r="BX5" s="304"/>
    </row>
    <row r="6" spans="2:80" ht="37.5" customHeight="1" x14ac:dyDescent="0.2">
      <c r="B6" s="335"/>
      <c r="C6" s="278"/>
      <c r="D6" s="276"/>
      <c r="E6" s="276"/>
      <c r="F6" s="348"/>
      <c r="G6" s="348"/>
      <c r="H6" s="349"/>
      <c r="I6" s="354"/>
      <c r="J6" s="354"/>
      <c r="K6" s="355"/>
      <c r="L6" s="358" t="s">
        <v>17</v>
      </c>
      <c r="M6" s="359"/>
      <c r="N6" s="359"/>
      <c r="O6" s="359"/>
      <c r="P6" s="359"/>
      <c r="Q6" s="359"/>
      <c r="R6" s="360"/>
      <c r="S6" s="267" t="s">
        <v>73</v>
      </c>
      <c r="T6" s="267" t="s">
        <v>66</v>
      </c>
      <c r="U6" s="275" t="s">
        <v>67</v>
      </c>
      <c r="V6" s="270" t="s">
        <v>72</v>
      </c>
      <c r="W6" s="270" t="s">
        <v>18</v>
      </c>
      <c r="X6" s="270" t="s">
        <v>42</v>
      </c>
      <c r="Y6" s="281" t="s">
        <v>19</v>
      </c>
      <c r="Z6" s="281"/>
      <c r="AA6" s="282"/>
      <c r="AB6" s="267" t="s">
        <v>68</v>
      </c>
      <c r="AC6" s="267" t="s">
        <v>66</v>
      </c>
      <c r="AD6" s="275" t="s">
        <v>67</v>
      </c>
      <c r="AE6" s="270" t="s">
        <v>61</v>
      </c>
      <c r="AF6" s="270" t="s">
        <v>18</v>
      </c>
      <c r="AG6" s="270" t="s">
        <v>43</v>
      </c>
      <c r="AH6" s="364" t="s">
        <v>20</v>
      </c>
      <c r="AI6" s="365"/>
      <c r="AJ6" s="281" t="s">
        <v>69</v>
      </c>
      <c r="AK6" s="282"/>
      <c r="AL6" s="281" t="s">
        <v>21</v>
      </c>
      <c r="AM6" s="282"/>
      <c r="AN6" s="370" t="s">
        <v>36</v>
      </c>
      <c r="AO6" s="371"/>
      <c r="AP6" s="376" t="s">
        <v>22</v>
      </c>
      <c r="AQ6" s="307"/>
      <c r="AR6" s="307"/>
      <c r="AS6" s="307"/>
      <c r="AT6" s="307"/>
      <c r="AU6" s="324"/>
      <c r="AV6" s="385" t="s">
        <v>23</v>
      </c>
      <c r="AW6" s="386"/>
      <c r="AX6" s="293" t="s">
        <v>24</v>
      </c>
      <c r="AY6" s="294"/>
      <c r="AZ6" s="376" t="s">
        <v>25</v>
      </c>
      <c r="BA6" s="307"/>
      <c r="BB6" s="307"/>
      <c r="BC6" s="324"/>
      <c r="BD6" s="293" t="s">
        <v>26</v>
      </c>
      <c r="BE6" s="294"/>
      <c r="BF6" s="308"/>
      <c r="BG6" s="342"/>
      <c r="BH6" s="343"/>
      <c r="BI6" s="309" t="s">
        <v>62</v>
      </c>
      <c r="BJ6" s="310"/>
      <c r="BK6" s="318" t="s">
        <v>63</v>
      </c>
      <c r="BL6" s="319"/>
      <c r="BM6" s="325" t="s">
        <v>59</v>
      </c>
      <c r="BN6" s="319"/>
      <c r="BO6" s="299" t="s">
        <v>65</v>
      </c>
      <c r="BP6" s="329" t="s">
        <v>70</v>
      </c>
      <c r="BQ6" s="330"/>
      <c r="BR6" s="287" t="s">
        <v>27</v>
      </c>
      <c r="BS6" s="288"/>
      <c r="BT6" s="293" t="s">
        <v>26</v>
      </c>
      <c r="BU6" s="294"/>
      <c r="BV6" s="308"/>
      <c r="BW6" s="303"/>
      <c r="BX6" s="304"/>
    </row>
    <row r="7" spans="2:80" ht="34.5" customHeight="1" x14ac:dyDescent="0.2">
      <c r="B7" s="335"/>
      <c r="C7" s="278"/>
      <c r="D7" s="276"/>
      <c r="E7" s="276"/>
      <c r="F7" s="348"/>
      <c r="G7" s="348"/>
      <c r="H7" s="349"/>
      <c r="I7" s="354"/>
      <c r="J7" s="354"/>
      <c r="K7" s="355"/>
      <c r="L7" s="281" t="s">
        <v>28</v>
      </c>
      <c r="M7" s="281"/>
      <c r="N7" s="282"/>
      <c r="O7" s="281" t="s">
        <v>29</v>
      </c>
      <c r="P7" s="281"/>
      <c r="Q7" s="281"/>
      <c r="R7" s="282"/>
      <c r="S7" s="268"/>
      <c r="T7" s="268"/>
      <c r="U7" s="276"/>
      <c r="V7" s="271"/>
      <c r="W7" s="273"/>
      <c r="X7" s="280"/>
      <c r="Y7" s="283"/>
      <c r="Z7" s="283"/>
      <c r="AA7" s="284"/>
      <c r="AB7" s="268"/>
      <c r="AC7" s="268"/>
      <c r="AD7" s="276"/>
      <c r="AE7" s="280"/>
      <c r="AF7" s="280"/>
      <c r="AG7" s="280"/>
      <c r="AH7" s="366"/>
      <c r="AI7" s="367"/>
      <c r="AJ7" s="283"/>
      <c r="AK7" s="284"/>
      <c r="AL7" s="283"/>
      <c r="AM7" s="284"/>
      <c r="AN7" s="372"/>
      <c r="AO7" s="373"/>
      <c r="AP7" s="370" t="s">
        <v>30</v>
      </c>
      <c r="AQ7" s="371"/>
      <c r="AR7" s="370" t="s">
        <v>31</v>
      </c>
      <c r="AS7" s="371"/>
      <c r="AT7" s="370" t="s">
        <v>32</v>
      </c>
      <c r="AU7" s="371"/>
      <c r="AV7" s="387"/>
      <c r="AW7" s="388"/>
      <c r="AX7" s="295"/>
      <c r="AY7" s="296"/>
      <c r="AZ7" s="377" t="s">
        <v>33</v>
      </c>
      <c r="BA7" s="378"/>
      <c r="BB7" s="381" t="s">
        <v>34</v>
      </c>
      <c r="BC7" s="382"/>
      <c r="BD7" s="295"/>
      <c r="BE7" s="296"/>
      <c r="BF7" s="308"/>
      <c r="BG7" s="342"/>
      <c r="BH7" s="343"/>
      <c r="BI7" s="311"/>
      <c r="BJ7" s="312"/>
      <c r="BK7" s="320"/>
      <c r="BL7" s="321"/>
      <c r="BM7" s="326" t="s">
        <v>60</v>
      </c>
      <c r="BN7" s="321"/>
      <c r="BO7" s="300"/>
      <c r="BP7" s="331"/>
      <c r="BQ7" s="332"/>
      <c r="BR7" s="289"/>
      <c r="BS7" s="290"/>
      <c r="BT7" s="295"/>
      <c r="BU7" s="296"/>
      <c r="BV7" s="308"/>
      <c r="BW7" s="303"/>
      <c r="BX7" s="304"/>
    </row>
    <row r="8" spans="2:80" ht="70.5" customHeight="1" x14ac:dyDescent="0.2">
      <c r="B8" s="335"/>
      <c r="C8" s="278"/>
      <c r="D8" s="276"/>
      <c r="E8" s="276"/>
      <c r="F8" s="350"/>
      <c r="G8" s="350"/>
      <c r="H8" s="351"/>
      <c r="I8" s="356"/>
      <c r="J8" s="356"/>
      <c r="K8" s="357"/>
      <c r="L8" s="285"/>
      <c r="M8" s="285"/>
      <c r="N8" s="286"/>
      <c r="O8" s="285"/>
      <c r="P8" s="285"/>
      <c r="Q8" s="285"/>
      <c r="R8" s="286"/>
      <c r="S8" s="268"/>
      <c r="T8" s="268"/>
      <c r="U8" s="276"/>
      <c r="V8" s="271"/>
      <c r="W8" s="273"/>
      <c r="X8" s="280"/>
      <c r="Y8" s="285"/>
      <c r="Z8" s="285"/>
      <c r="AA8" s="286"/>
      <c r="AB8" s="268"/>
      <c r="AC8" s="268"/>
      <c r="AD8" s="276"/>
      <c r="AE8" s="280"/>
      <c r="AF8" s="280"/>
      <c r="AG8" s="280"/>
      <c r="AH8" s="368"/>
      <c r="AI8" s="369"/>
      <c r="AJ8" s="285"/>
      <c r="AK8" s="286"/>
      <c r="AL8" s="285"/>
      <c r="AM8" s="286"/>
      <c r="AN8" s="374"/>
      <c r="AO8" s="375"/>
      <c r="AP8" s="374"/>
      <c r="AQ8" s="375"/>
      <c r="AR8" s="374"/>
      <c r="AS8" s="375"/>
      <c r="AT8" s="374"/>
      <c r="AU8" s="375"/>
      <c r="AV8" s="389"/>
      <c r="AW8" s="390"/>
      <c r="AX8" s="297"/>
      <c r="AY8" s="298"/>
      <c r="AZ8" s="379"/>
      <c r="BA8" s="380"/>
      <c r="BB8" s="383"/>
      <c r="BC8" s="384"/>
      <c r="BD8" s="297"/>
      <c r="BE8" s="298"/>
      <c r="BF8" s="308"/>
      <c r="BG8" s="344"/>
      <c r="BH8" s="345"/>
      <c r="BI8" s="313"/>
      <c r="BJ8" s="314"/>
      <c r="BK8" s="322"/>
      <c r="BL8" s="323"/>
      <c r="BM8" s="337"/>
      <c r="BN8" s="338"/>
      <c r="BO8" s="300"/>
      <c r="BP8" s="333"/>
      <c r="BQ8" s="334"/>
      <c r="BR8" s="291"/>
      <c r="BS8" s="292"/>
      <c r="BT8" s="297"/>
      <c r="BU8" s="298"/>
      <c r="BV8" s="308"/>
      <c r="BW8" s="305"/>
      <c r="BX8" s="306"/>
    </row>
    <row r="9" spans="2:80" ht="27.75" customHeight="1" x14ac:dyDescent="0.2">
      <c r="B9" s="335"/>
      <c r="C9" s="278"/>
      <c r="D9" s="279"/>
      <c r="E9" s="279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68"/>
      <c r="T9" s="268"/>
      <c r="U9" s="276"/>
      <c r="V9" s="271"/>
      <c r="W9" s="273"/>
      <c r="X9" s="280"/>
      <c r="Y9" s="24" t="s">
        <v>35</v>
      </c>
      <c r="Z9" s="4" t="s">
        <v>0</v>
      </c>
      <c r="AA9" s="37" t="s">
        <v>2</v>
      </c>
      <c r="AB9" s="268"/>
      <c r="AC9" s="268"/>
      <c r="AD9" s="276"/>
      <c r="AE9" s="280"/>
      <c r="AF9" s="280"/>
      <c r="AG9" s="280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72"/>
      <c r="W10" s="274"/>
      <c r="X10" s="336"/>
      <c r="Y10" s="17">
        <v>21</v>
      </c>
      <c r="Z10" s="17">
        <v>22</v>
      </c>
      <c r="AA10" s="18">
        <v>23</v>
      </c>
      <c r="AB10" s="44"/>
      <c r="AC10" s="269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27" t="s">
        <v>3</v>
      </c>
      <c r="C22" s="328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397" t="s">
        <v>74</v>
      </c>
      <c r="N1" s="397"/>
      <c r="O1" s="397"/>
    </row>
    <row r="2" spans="1:28" ht="39" customHeight="1" x14ac:dyDescent="0.3">
      <c r="C2" s="398" t="s">
        <v>75</v>
      </c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</row>
    <row r="3" spans="1:28" ht="22.5" customHeight="1" x14ac:dyDescent="0.3">
      <c r="C3" s="399" t="s">
        <v>99</v>
      </c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395"/>
      <c r="B5" s="394" t="s">
        <v>76</v>
      </c>
      <c r="C5" s="400" t="s">
        <v>37</v>
      </c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391" t="s">
        <v>38</v>
      </c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</row>
    <row r="6" spans="1:28" ht="105" customHeight="1" x14ac:dyDescent="0.3">
      <c r="A6" s="396"/>
      <c r="B6" s="394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392" t="s">
        <v>94</v>
      </c>
      <c r="B18" s="393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64" t="s">
        <v>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65" t="s">
        <v>113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66" t="s">
        <v>4</v>
      </c>
      <c r="T3" s="266"/>
      <c r="U3" s="266"/>
      <c r="V3" s="11"/>
      <c r="W3" s="11"/>
      <c r="X3" s="11"/>
      <c r="Y3" s="11"/>
      <c r="Z3" s="11"/>
      <c r="AA3" s="11"/>
      <c r="AB3" s="11"/>
      <c r="AC3" s="266"/>
      <c r="AD3" s="266"/>
      <c r="AE3" s="266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35" t="s">
        <v>1</v>
      </c>
      <c r="C4" s="278" t="s">
        <v>6</v>
      </c>
      <c r="D4" s="275" t="s">
        <v>7</v>
      </c>
      <c r="E4" s="275" t="s">
        <v>8</v>
      </c>
      <c r="F4" s="439" t="s">
        <v>9</v>
      </c>
      <c r="G4" s="346"/>
      <c r="H4" s="346"/>
      <c r="I4" s="346"/>
      <c r="J4" s="442" t="s">
        <v>10</v>
      </c>
      <c r="K4" s="352"/>
      <c r="L4" s="352"/>
      <c r="M4" s="352"/>
      <c r="N4" s="405" t="s">
        <v>103</v>
      </c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12"/>
      <c r="BX4" s="12"/>
      <c r="BY4" s="406" t="s">
        <v>11</v>
      </c>
      <c r="BZ4" s="406"/>
      <c r="CA4" s="406"/>
      <c r="CB4" s="405" t="s">
        <v>104</v>
      </c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12"/>
      <c r="CS4" s="12"/>
      <c r="CT4" s="12"/>
      <c r="CU4" s="12"/>
      <c r="CV4" s="413" t="s">
        <v>12</v>
      </c>
      <c r="CW4" s="413"/>
      <c r="CX4" s="413"/>
    </row>
    <row r="5" spans="2:107" ht="25.5" customHeight="1" x14ac:dyDescent="0.2">
      <c r="B5" s="335"/>
      <c r="C5" s="278"/>
      <c r="D5" s="276"/>
      <c r="E5" s="276"/>
      <c r="F5" s="440"/>
      <c r="G5" s="348"/>
      <c r="H5" s="348"/>
      <c r="I5" s="348"/>
      <c r="J5" s="443"/>
      <c r="K5" s="354"/>
      <c r="L5" s="354"/>
      <c r="M5" s="354"/>
      <c r="N5" s="414" t="s">
        <v>13</v>
      </c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5"/>
      <c r="AL5" s="415"/>
      <c r="AM5" s="415"/>
      <c r="AN5" s="415"/>
      <c r="AO5" s="415"/>
      <c r="AP5" s="415"/>
      <c r="AQ5" s="415"/>
      <c r="AR5" s="415"/>
      <c r="AS5" s="415"/>
      <c r="AT5" s="416"/>
      <c r="AU5" s="417" t="s">
        <v>14</v>
      </c>
      <c r="AV5" s="339"/>
      <c r="AW5" s="339"/>
      <c r="AX5" s="339"/>
      <c r="AY5" s="339"/>
      <c r="AZ5" s="339"/>
      <c r="BA5" s="339"/>
      <c r="BB5" s="339"/>
      <c r="BC5" s="339"/>
      <c r="BD5" s="339"/>
      <c r="BE5" s="339"/>
      <c r="BF5" s="339"/>
      <c r="BG5" s="315" t="s">
        <v>105</v>
      </c>
      <c r="BH5" s="316"/>
      <c r="BI5" s="316"/>
      <c r="BJ5" s="316"/>
      <c r="BK5" s="316"/>
      <c r="BL5" s="316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08" t="s">
        <v>15</v>
      </c>
      <c r="BY5" s="406"/>
      <c r="BZ5" s="406"/>
      <c r="CA5" s="406"/>
      <c r="CB5" s="317" t="s">
        <v>14</v>
      </c>
      <c r="CC5" s="404"/>
      <c r="CD5" s="404"/>
      <c r="CE5" s="404"/>
      <c r="CF5" s="404"/>
      <c r="CG5" s="404"/>
      <c r="CH5" s="376"/>
      <c r="CI5" s="307"/>
      <c r="CJ5" s="324"/>
      <c r="CK5" s="40"/>
      <c r="CL5" s="376" t="s">
        <v>106</v>
      </c>
      <c r="CM5" s="307"/>
      <c r="CN5" s="307"/>
      <c r="CO5" s="307"/>
      <c r="CP5" s="307"/>
      <c r="CQ5" s="307"/>
      <c r="CR5" s="307"/>
      <c r="CS5" s="307"/>
      <c r="CT5" s="307"/>
      <c r="CU5" s="308" t="s">
        <v>16</v>
      </c>
      <c r="CV5" s="413"/>
      <c r="CW5" s="413"/>
      <c r="CX5" s="413"/>
    </row>
    <row r="6" spans="2:107" ht="37.5" customHeight="1" x14ac:dyDescent="0.2">
      <c r="B6" s="335"/>
      <c r="C6" s="278"/>
      <c r="D6" s="276"/>
      <c r="E6" s="276"/>
      <c r="F6" s="440"/>
      <c r="G6" s="348"/>
      <c r="H6" s="348"/>
      <c r="I6" s="348"/>
      <c r="J6" s="443"/>
      <c r="K6" s="354"/>
      <c r="L6" s="354"/>
      <c r="M6" s="354"/>
      <c r="N6" s="358" t="s">
        <v>17</v>
      </c>
      <c r="O6" s="359"/>
      <c r="P6" s="359"/>
      <c r="Q6" s="359"/>
      <c r="R6" s="359"/>
      <c r="S6" s="359"/>
      <c r="T6" s="359"/>
      <c r="U6" s="359"/>
      <c r="V6" s="267" t="s">
        <v>107</v>
      </c>
      <c r="W6" s="267" t="s">
        <v>66</v>
      </c>
      <c r="X6" s="275" t="s">
        <v>67</v>
      </c>
      <c r="Y6" s="270" t="s">
        <v>108</v>
      </c>
      <c r="Z6" s="270" t="s">
        <v>18</v>
      </c>
      <c r="AA6" s="270" t="s">
        <v>42</v>
      </c>
      <c r="AB6" s="402" t="s">
        <v>19</v>
      </c>
      <c r="AC6" s="281"/>
      <c r="AD6" s="281"/>
      <c r="AE6" s="281"/>
      <c r="AF6" s="267" t="s">
        <v>68</v>
      </c>
      <c r="AG6" s="267" t="s">
        <v>66</v>
      </c>
      <c r="AH6" s="275" t="s">
        <v>67</v>
      </c>
      <c r="AI6" s="270" t="s">
        <v>61</v>
      </c>
      <c r="AJ6" s="270" t="s">
        <v>18</v>
      </c>
      <c r="AK6" s="270" t="s">
        <v>43</v>
      </c>
      <c r="AL6" s="418" t="s">
        <v>20</v>
      </c>
      <c r="AM6" s="364"/>
      <c r="AN6" s="365"/>
      <c r="AO6" s="402" t="s">
        <v>69</v>
      </c>
      <c r="AP6" s="281"/>
      <c r="AQ6" s="282"/>
      <c r="AR6" s="402" t="s">
        <v>21</v>
      </c>
      <c r="AS6" s="281"/>
      <c r="AT6" s="282"/>
      <c r="AU6" s="410" t="s">
        <v>36</v>
      </c>
      <c r="AV6" s="370"/>
      <c r="AW6" s="371"/>
      <c r="AX6" s="426" t="s">
        <v>22</v>
      </c>
      <c r="AY6" s="293"/>
      <c r="AZ6" s="293"/>
      <c r="BA6" s="293"/>
      <c r="BB6" s="293"/>
      <c r="BC6" s="293"/>
      <c r="BD6" s="293"/>
      <c r="BE6" s="293"/>
      <c r="BF6" s="294"/>
      <c r="BG6" s="450" t="s">
        <v>23</v>
      </c>
      <c r="BH6" s="293"/>
      <c r="BI6" s="294"/>
      <c r="BJ6" s="426" t="s">
        <v>24</v>
      </c>
      <c r="BK6" s="293"/>
      <c r="BL6" s="294"/>
      <c r="BM6" s="451" t="s">
        <v>25</v>
      </c>
      <c r="BN6" s="451"/>
      <c r="BO6" s="451"/>
      <c r="BP6" s="451"/>
      <c r="BQ6" s="451"/>
      <c r="BR6" s="451"/>
      <c r="BS6" s="451"/>
      <c r="BT6" s="451" t="s">
        <v>26</v>
      </c>
      <c r="BU6" s="451"/>
      <c r="BV6" s="376"/>
      <c r="BW6" s="404" t="s">
        <v>115</v>
      </c>
      <c r="BX6" s="308"/>
      <c r="BY6" s="406"/>
      <c r="BZ6" s="406"/>
      <c r="CA6" s="406"/>
      <c r="CB6" s="309" t="s">
        <v>62</v>
      </c>
      <c r="CC6" s="309"/>
      <c r="CD6" s="310"/>
      <c r="CE6" s="325" t="s">
        <v>63</v>
      </c>
      <c r="CF6" s="318"/>
      <c r="CG6" s="319"/>
      <c r="CH6" s="429" t="s">
        <v>59</v>
      </c>
      <c r="CI6" s="430"/>
      <c r="CJ6" s="431"/>
      <c r="CK6" s="299" t="s">
        <v>65</v>
      </c>
      <c r="CL6" s="423" t="s">
        <v>70</v>
      </c>
      <c r="CM6" s="424"/>
      <c r="CN6" s="424"/>
      <c r="CO6" s="425" t="s">
        <v>27</v>
      </c>
      <c r="CP6" s="425"/>
      <c r="CQ6" s="425"/>
      <c r="CR6" s="426" t="s">
        <v>26</v>
      </c>
      <c r="CS6" s="293"/>
      <c r="CT6" s="293"/>
      <c r="CU6" s="308"/>
      <c r="CV6" s="413"/>
      <c r="CW6" s="413"/>
      <c r="CX6" s="413"/>
    </row>
    <row r="7" spans="2:107" ht="34.5" customHeight="1" x14ac:dyDescent="0.2">
      <c r="B7" s="335"/>
      <c r="C7" s="278"/>
      <c r="D7" s="276"/>
      <c r="E7" s="276"/>
      <c r="F7" s="440"/>
      <c r="G7" s="348"/>
      <c r="H7" s="348"/>
      <c r="I7" s="348"/>
      <c r="J7" s="443"/>
      <c r="K7" s="354"/>
      <c r="L7" s="354"/>
      <c r="M7" s="354"/>
      <c r="N7" s="402" t="s">
        <v>28</v>
      </c>
      <c r="O7" s="281"/>
      <c r="P7" s="281"/>
      <c r="Q7" s="281"/>
      <c r="R7" s="402" t="s">
        <v>29</v>
      </c>
      <c r="S7" s="281"/>
      <c r="T7" s="281"/>
      <c r="U7" s="281"/>
      <c r="V7" s="268"/>
      <c r="W7" s="268"/>
      <c r="X7" s="276"/>
      <c r="Y7" s="271"/>
      <c r="Z7" s="273"/>
      <c r="AA7" s="280"/>
      <c r="AB7" s="403"/>
      <c r="AC7" s="283"/>
      <c r="AD7" s="283"/>
      <c r="AE7" s="283"/>
      <c r="AF7" s="268"/>
      <c r="AG7" s="268"/>
      <c r="AH7" s="276"/>
      <c r="AI7" s="280"/>
      <c r="AJ7" s="280"/>
      <c r="AK7" s="280"/>
      <c r="AL7" s="419"/>
      <c r="AM7" s="366"/>
      <c r="AN7" s="367"/>
      <c r="AO7" s="403"/>
      <c r="AP7" s="283"/>
      <c r="AQ7" s="284"/>
      <c r="AR7" s="403"/>
      <c r="AS7" s="283"/>
      <c r="AT7" s="284"/>
      <c r="AU7" s="411"/>
      <c r="AV7" s="372"/>
      <c r="AW7" s="373"/>
      <c r="AX7" s="447" t="s">
        <v>30</v>
      </c>
      <c r="AY7" s="447"/>
      <c r="AZ7" s="447"/>
      <c r="BA7" s="447" t="s">
        <v>31</v>
      </c>
      <c r="BB7" s="447"/>
      <c r="BC7" s="447"/>
      <c r="BD7" s="447" t="s">
        <v>32</v>
      </c>
      <c r="BE7" s="447"/>
      <c r="BF7" s="447"/>
      <c r="BG7" s="427"/>
      <c r="BH7" s="295"/>
      <c r="BI7" s="296"/>
      <c r="BJ7" s="427"/>
      <c r="BK7" s="295"/>
      <c r="BL7" s="296"/>
      <c r="BM7" s="448" t="s">
        <v>33</v>
      </c>
      <c r="BN7" s="448"/>
      <c r="BO7" s="448"/>
      <c r="BP7" s="452" t="s">
        <v>115</v>
      </c>
      <c r="BQ7" s="432" t="s">
        <v>34</v>
      </c>
      <c r="BR7" s="432"/>
      <c r="BS7" s="432"/>
      <c r="BT7" s="451"/>
      <c r="BU7" s="451"/>
      <c r="BV7" s="376"/>
      <c r="BW7" s="404"/>
      <c r="BX7" s="308"/>
      <c r="BY7" s="406"/>
      <c r="BZ7" s="406"/>
      <c r="CA7" s="406"/>
      <c r="CB7" s="311"/>
      <c r="CC7" s="311"/>
      <c r="CD7" s="312"/>
      <c r="CE7" s="326"/>
      <c r="CF7" s="320"/>
      <c r="CG7" s="321"/>
      <c r="CH7" s="433" t="s">
        <v>60</v>
      </c>
      <c r="CI7" s="434"/>
      <c r="CJ7" s="435"/>
      <c r="CK7" s="300"/>
      <c r="CL7" s="424"/>
      <c r="CM7" s="424"/>
      <c r="CN7" s="424"/>
      <c r="CO7" s="425"/>
      <c r="CP7" s="425"/>
      <c r="CQ7" s="425"/>
      <c r="CR7" s="427"/>
      <c r="CS7" s="295"/>
      <c r="CT7" s="295"/>
      <c r="CU7" s="308"/>
      <c r="CV7" s="413"/>
      <c r="CW7" s="413"/>
      <c r="CX7" s="413"/>
    </row>
    <row r="8" spans="2:107" ht="45.75" customHeight="1" x14ac:dyDescent="0.2">
      <c r="B8" s="335"/>
      <c r="C8" s="278"/>
      <c r="D8" s="276"/>
      <c r="E8" s="276"/>
      <c r="F8" s="441"/>
      <c r="G8" s="350"/>
      <c r="H8" s="350"/>
      <c r="I8" s="350"/>
      <c r="J8" s="444"/>
      <c r="K8" s="356"/>
      <c r="L8" s="356"/>
      <c r="M8" s="356"/>
      <c r="N8" s="409"/>
      <c r="O8" s="285"/>
      <c r="P8" s="285"/>
      <c r="Q8" s="285"/>
      <c r="R8" s="409"/>
      <c r="S8" s="285"/>
      <c r="T8" s="285"/>
      <c r="U8" s="285"/>
      <c r="V8" s="268"/>
      <c r="W8" s="268"/>
      <c r="X8" s="276"/>
      <c r="Y8" s="271"/>
      <c r="Z8" s="273"/>
      <c r="AA8" s="280"/>
      <c r="AB8" s="403"/>
      <c r="AC8" s="283"/>
      <c r="AD8" s="283"/>
      <c r="AE8" s="283"/>
      <c r="AF8" s="268"/>
      <c r="AG8" s="268"/>
      <c r="AH8" s="276"/>
      <c r="AI8" s="280"/>
      <c r="AJ8" s="280"/>
      <c r="AK8" s="280"/>
      <c r="AL8" s="420"/>
      <c r="AM8" s="368"/>
      <c r="AN8" s="369"/>
      <c r="AO8" s="403"/>
      <c r="AP8" s="283"/>
      <c r="AQ8" s="284"/>
      <c r="AR8" s="409"/>
      <c r="AS8" s="285"/>
      <c r="AT8" s="286"/>
      <c r="AU8" s="412"/>
      <c r="AV8" s="374"/>
      <c r="AW8" s="375"/>
      <c r="AX8" s="447"/>
      <c r="AY8" s="447"/>
      <c r="AZ8" s="447"/>
      <c r="BA8" s="447"/>
      <c r="BB8" s="447"/>
      <c r="BC8" s="447"/>
      <c r="BD8" s="447"/>
      <c r="BE8" s="447"/>
      <c r="BF8" s="447"/>
      <c r="BG8" s="428"/>
      <c r="BH8" s="297"/>
      <c r="BI8" s="298"/>
      <c r="BJ8" s="428"/>
      <c r="BK8" s="297"/>
      <c r="BL8" s="298"/>
      <c r="BM8" s="448"/>
      <c r="BN8" s="448"/>
      <c r="BO8" s="448"/>
      <c r="BP8" s="453"/>
      <c r="BQ8" s="432"/>
      <c r="BR8" s="432"/>
      <c r="BS8" s="432"/>
      <c r="BT8" s="451"/>
      <c r="BU8" s="451"/>
      <c r="BV8" s="376"/>
      <c r="BW8" s="404"/>
      <c r="BX8" s="308"/>
      <c r="BY8" s="406"/>
      <c r="BZ8" s="406"/>
      <c r="CA8" s="406"/>
      <c r="CB8" s="313"/>
      <c r="CC8" s="313"/>
      <c r="CD8" s="314"/>
      <c r="CE8" s="449"/>
      <c r="CF8" s="322"/>
      <c r="CG8" s="323"/>
      <c r="CH8" s="436"/>
      <c r="CI8" s="337"/>
      <c r="CJ8" s="338"/>
      <c r="CK8" s="300"/>
      <c r="CL8" s="424"/>
      <c r="CM8" s="424"/>
      <c r="CN8" s="424"/>
      <c r="CO8" s="425"/>
      <c r="CP8" s="425"/>
      <c r="CQ8" s="425"/>
      <c r="CR8" s="428"/>
      <c r="CS8" s="297"/>
      <c r="CT8" s="297"/>
      <c r="CU8" s="308"/>
      <c r="CV8" s="413"/>
      <c r="CW8" s="413"/>
      <c r="CX8" s="413"/>
    </row>
    <row r="9" spans="2:107" ht="21.75" customHeight="1" x14ac:dyDescent="0.2">
      <c r="B9" s="335"/>
      <c r="C9" s="278"/>
      <c r="D9" s="276"/>
      <c r="E9" s="276"/>
      <c r="F9" s="421" t="s">
        <v>35</v>
      </c>
      <c r="G9" s="437" t="s">
        <v>109</v>
      </c>
      <c r="H9" s="438"/>
      <c r="I9" s="438"/>
      <c r="J9" s="421" t="s">
        <v>35</v>
      </c>
      <c r="K9" s="437" t="s">
        <v>109</v>
      </c>
      <c r="L9" s="438"/>
      <c r="M9" s="438"/>
      <c r="N9" s="421" t="s">
        <v>35</v>
      </c>
      <c r="O9" s="437" t="s">
        <v>109</v>
      </c>
      <c r="P9" s="438"/>
      <c r="Q9" s="438"/>
      <c r="R9" s="421" t="s">
        <v>35</v>
      </c>
      <c r="S9" s="437" t="s">
        <v>109</v>
      </c>
      <c r="T9" s="438"/>
      <c r="U9" s="438"/>
      <c r="V9" s="268"/>
      <c r="W9" s="268"/>
      <c r="X9" s="276"/>
      <c r="Y9" s="271"/>
      <c r="Z9" s="273"/>
      <c r="AA9" s="280"/>
      <c r="AB9" s="421" t="s">
        <v>35</v>
      </c>
      <c r="AC9" s="456" t="s">
        <v>109</v>
      </c>
      <c r="AD9" s="456"/>
      <c r="AE9" s="407"/>
      <c r="AF9" s="268"/>
      <c r="AG9" s="268"/>
      <c r="AH9" s="276"/>
      <c r="AI9" s="280"/>
      <c r="AJ9" s="280"/>
      <c r="AK9" s="280"/>
      <c r="AL9" s="421" t="s">
        <v>35</v>
      </c>
      <c r="AM9" s="407" t="s">
        <v>109</v>
      </c>
      <c r="AN9" s="408"/>
      <c r="AO9" s="421" t="s">
        <v>35</v>
      </c>
      <c r="AP9" s="407" t="s">
        <v>109</v>
      </c>
      <c r="AQ9" s="408"/>
      <c r="AR9" s="421" t="s">
        <v>35</v>
      </c>
      <c r="AS9" s="407" t="s">
        <v>109</v>
      </c>
      <c r="AT9" s="408"/>
      <c r="AU9" s="421" t="s">
        <v>35</v>
      </c>
      <c r="AV9" s="407" t="s">
        <v>109</v>
      </c>
      <c r="AW9" s="408"/>
      <c r="AX9" s="421" t="s">
        <v>35</v>
      </c>
      <c r="AY9" s="407" t="s">
        <v>109</v>
      </c>
      <c r="AZ9" s="408"/>
      <c r="BA9" s="421" t="s">
        <v>35</v>
      </c>
      <c r="BB9" s="407" t="s">
        <v>109</v>
      </c>
      <c r="BC9" s="408"/>
      <c r="BD9" s="421" t="s">
        <v>35</v>
      </c>
      <c r="BE9" s="407" t="s">
        <v>109</v>
      </c>
      <c r="BF9" s="408"/>
      <c r="BG9" s="455" t="s">
        <v>35</v>
      </c>
      <c r="BH9" s="456" t="s">
        <v>109</v>
      </c>
      <c r="BI9" s="456"/>
      <c r="BJ9" s="455" t="s">
        <v>35</v>
      </c>
      <c r="BK9" s="456" t="s">
        <v>109</v>
      </c>
      <c r="BL9" s="456"/>
      <c r="BM9" s="455" t="s">
        <v>35</v>
      </c>
      <c r="BN9" s="456" t="s">
        <v>109</v>
      </c>
      <c r="BO9" s="456"/>
      <c r="BP9" s="453"/>
      <c r="BQ9" s="455" t="s">
        <v>35</v>
      </c>
      <c r="BR9" s="456" t="s">
        <v>109</v>
      </c>
      <c r="BS9" s="456"/>
      <c r="BT9" s="455" t="s">
        <v>35</v>
      </c>
      <c r="BU9" s="456" t="s">
        <v>109</v>
      </c>
      <c r="BV9" s="407"/>
      <c r="BW9" s="404"/>
      <c r="BX9" s="308"/>
      <c r="BY9" s="455" t="s">
        <v>35</v>
      </c>
      <c r="BZ9" s="456" t="s">
        <v>109</v>
      </c>
      <c r="CA9" s="456"/>
      <c r="CB9" s="455" t="s">
        <v>35</v>
      </c>
      <c r="CC9" s="456" t="s">
        <v>109</v>
      </c>
      <c r="CD9" s="456"/>
      <c r="CE9" s="455" t="s">
        <v>35</v>
      </c>
      <c r="CF9" s="456" t="s">
        <v>109</v>
      </c>
      <c r="CG9" s="456"/>
      <c r="CH9" s="455" t="s">
        <v>35</v>
      </c>
      <c r="CI9" s="456" t="s">
        <v>109</v>
      </c>
      <c r="CJ9" s="456"/>
      <c r="CK9" s="459" t="s">
        <v>110</v>
      </c>
      <c r="CL9" s="455" t="s">
        <v>35</v>
      </c>
      <c r="CM9" s="456" t="s">
        <v>109</v>
      </c>
      <c r="CN9" s="456"/>
      <c r="CO9" s="455" t="s">
        <v>35</v>
      </c>
      <c r="CP9" s="456" t="s">
        <v>109</v>
      </c>
      <c r="CQ9" s="456"/>
      <c r="CR9" s="458" t="s">
        <v>35</v>
      </c>
      <c r="CS9" s="445" t="s">
        <v>109</v>
      </c>
      <c r="CT9" s="446"/>
      <c r="CU9" s="308"/>
      <c r="CV9" s="455" t="s">
        <v>35</v>
      </c>
      <c r="CW9" s="456" t="s">
        <v>109</v>
      </c>
      <c r="CX9" s="456"/>
      <c r="CY9" s="457" t="s">
        <v>111</v>
      </c>
      <c r="CZ9" s="457"/>
      <c r="DA9" s="457"/>
      <c r="DB9" s="457"/>
    </row>
    <row r="10" spans="2:107" ht="22.5" customHeight="1" x14ac:dyDescent="0.2">
      <c r="B10" s="335"/>
      <c r="C10" s="278"/>
      <c r="D10" s="279"/>
      <c r="E10" s="279"/>
      <c r="F10" s="422"/>
      <c r="G10" s="24" t="s">
        <v>114</v>
      </c>
      <c r="H10" s="23" t="s">
        <v>0</v>
      </c>
      <c r="I10" s="23" t="s">
        <v>2</v>
      </c>
      <c r="J10" s="422"/>
      <c r="K10" s="24" t="s">
        <v>114</v>
      </c>
      <c r="L10" s="23" t="s">
        <v>0</v>
      </c>
      <c r="M10" s="25" t="s">
        <v>2</v>
      </c>
      <c r="N10" s="422"/>
      <c r="O10" s="24" t="s">
        <v>114</v>
      </c>
      <c r="P10" s="4" t="s">
        <v>0</v>
      </c>
      <c r="Q10" s="25" t="s">
        <v>2</v>
      </c>
      <c r="R10" s="422"/>
      <c r="S10" s="24" t="s">
        <v>114</v>
      </c>
      <c r="T10" s="4" t="s">
        <v>0</v>
      </c>
      <c r="U10" s="37" t="s">
        <v>2</v>
      </c>
      <c r="V10" s="268"/>
      <c r="W10" s="268"/>
      <c r="X10" s="276"/>
      <c r="Y10" s="271"/>
      <c r="Z10" s="273"/>
      <c r="AA10" s="280"/>
      <c r="AB10" s="422"/>
      <c r="AC10" s="24" t="s">
        <v>114</v>
      </c>
      <c r="AD10" s="4" t="s">
        <v>0</v>
      </c>
      <c r="AE10" s="37" t="s">
        <v>2</v>
      </c>
      <c r="AF10" s="268"/>
      <c r="AG10" s="268"/>
      <c r="AH10" s="276"/>
      <c r="AI10" s="280"/>
      <c r="AJ10" s="280"/>
      <c r="AK10" s="280"/>
      <c r="AL10" s="422"/>
      <c r="AM10" s="24" t="s">
        <v>114</v>
      </c>
      <c r="AN10" s="4" t="s">
        <v>0</v>
      </c>
      <c r="AO10" s="422"/>
      <c r="AP10" s="24" t="s">
        <v>114</v>
      </c>
      <c r="AQ10" s="4" t="s">
        <v>0</v>
      </c>
      <c r="AR10" s="422"/>
      <c r="AS10" s="24" t="s">
        <v>114</v>
      </c>
      <c r="AT10" s="4" t="s">
        <v>0</v>
      </c>
      <c r="AU10" s="422"/>
      <c r="AV10" s="24" t="s">
        <v>114</v>
      </c>
      <c r="AW10" s="4" t="s">
        <v>0</v>
      </c>
      <c r="AX10" s="422"/>
      <c r="AY10" s="24" t="s">
        <v>114</v>
      </c>
      <c r="AZ10" s="4" t="s">
        <v>0</v>
      </c>
      <c r="BA10" s="422"/>
      <c r="BB10" s="24" t="s">
        <v>114</v>
      </c>
      <c r="BC10" s="4" t="s">
        <v>0</v>
      </c>
      <c r="BD10" s="422"/>
      <c r="BE10" s="24" t="s">
        <v>71</v>
      </c>
      <c r="BF10" s="13" t="s">
        <v>0</v>
      </c>
      <c r="BG10" s="455"/>
      <c r="BH10" s="24" t="s">
        <v>114</v>
      </c>
      <c r="BI10" s="13" t="s">
        <v>0</v>
      </c>
      <c r="BJ10" s="455"/>
      <c r="BK10" s="24" t="s">
        <v>114</v>
      </c>
      <c r="BL10" s="13" t="s">
        <v>0</v>
      </c>
      <c r="BM10" s="455"/>
      <c r="BN10" s="24" t="s">
        <v>114</v>
      </c>
      <c r="BO10" s="13" t="s">
        <v>0</v>
      </c>
      <c r="BP10" s="454"/>
      <c r="BQ10" s="455"/>
      <c r="BR10" s="24" t="s">
        <v>114</v>
      </c>
      <c r="BS10" s="13" t="s">
        <v>0</v>
      </c>
      <c r="BT10" s="455"/>
      <c r="BU10" s="24" t="s">
        <v>114</v>
      </c>
      <c r="BV10" s="14" t="s">
        <v>0</v>
      </c>
      <c r="BW10" s="404"/>
      <c r="BX10" s="14"/>
      <c r="BY10" s="455"/>
      <c r="BZ10" s="24" t="s">
        <v>114</v>
      </c>
      <c r="CA10" s="13" t="s">
        <v>0</v>
      </c>
      <c r="CB10" s="455"/>
      <c r="CC10" s="24" t="s">
        <v>114</v>
      </c>
      <c r="CD10" s="4" t="s">
        <v>0</v>
      </c>
      <c r="CE10" s="455"/>
      <c r="CF10" s="24" t="s">
        <v>114</v>
      </c>
      <c r="CG10" s="13" t="s">
        <v>0</v>
      </c>
      <c r="CH10" s="455"/>
      <c r="CI10" s="24" t="s">
        <v>114</v>
      </c>
      <c r="CJ10" s="13" t="s">
        <v>0</v>
      </c>
      <c r="CK10" s="459"/>
      <c r="CL10" s="455"/>
      <c r="CM10" s="24" t="s">
        <v>114</v>
      </c>
      <c r="CN10" s="13" t="s">
        <v>0</v>
      </c>
      <c r="CO10" s="455"/>
      <c r="CP10" s="24" t="s">
        <v>114</v>
      </c>
      <c r="CQ10" s="13" t="s">
        <v>0</v>
      </c>
      <c r="CR10" s="458"/>
      <c r="CS10" s="24" t="s">
        <v>71</v>
      </c>
      <c r="CT10" s="13" t="s">
        <v>0</v>
      </c>
      <c r="CU10" s="13"/>
      <c r="CV10" s="455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72"/>
      <c r="Z11" s="274"/>
      <c r="AA11" s="336"/>
      <c r="AB11" s="17">
        <v>20</v>
      </c>
      <c r="AC11" s="17">
        <v>21</v>
      </c>
      <c r="AD11" s="17">
        <v>22</v>
      </c>
      <c r="AE11" s="18">
        <v>23</v>
      </c>
      <c r="AF11" s="44"/>
      <c r="AG11" s="269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27" t="s">
        <v>3</v>
      </c>
      <c r="C23" s="328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2026-01-08T12:08:23Z</cp:lastPrinted>
  <dcterms:created xsi:type="dcterms:W3CDTF">2002-03-15T09:46:46Z</dcterms:created>
  <dcterms:modified xsi:type="dcterms:W3CDTF">2026-02-05T06:48:19Z</dcterms:modified>
</cp:coreProperties>
</file>